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z/Documents/Green Party/Haslemere TC/Environment/CN2030 Roadmap &amp; Audit/"/>
    </mc:Choice>
  </mc:AlternateContent>
  <xr:revisionPtr revIDLastSave="0" documentId="13_ncr:1_{BA59ED28-316D-C24D-99F8-EDBE3893B0A9}" xr6:coauthVersionLast="47" xr6:coauthVersionMax="47" xr10:uidLastSave="{00000000-0000-0000-0000-000000000000}"/>
  <bookViews>
    <workbookView xWindow="-38400" yWindow="500" windowWidth="38400" windowHeight="21100" activeTab="1" xr2:uid="{4A0A8770-2A66-3545-A8A0-86B8AEABCE47}"/>
  </bookViews>
  <sheets>
    <sheet name="Audit 2021 (Feb 2022)" sheetId="5" r:id="rId1"/>
    <sheet name="Roadmap (Jun 2022)" sheetId="4" r:id="rId2"/>
    <sheet name="Audit Info 2021" sheetId="9" r:id="rId3"/>
    <sheet name="Christmas Lights info 2021" sheetId="8" r:id="rId4"/>
    <sheet name="Audit - Jan 2020" sheetId="2" state="hidden" r:id="rId5"/>
    <sheet name="Roadmap - Jan 2020" sheetId="1" state="hidden" r:id="rId6"/>
  </sheets>
  <definedNames>
    <definedName name="_xlnm.Print_Area" localSheetId="0">'Audit 2021 (Feb 2022)'!$A$1:$G$24</definedName>
    <definedName name="_xlnm.Print_Area" localSheetId="2">'Audit Info 2021'!$A$1:$M$46</definedName>
    <definedName name="_xlnm.Print_Area" localSheetId="3">'Christmas Lights info 2021'!$A$2:$Q$29</definedName>
    <definedName name="_xlnm.Print_Area" localSheetId="1">'Roadmap (Jun 2022)'!$A$1:$G$24</definedName>
    <definedName name="_xlnm.Print_Titles" localSheetId="3">'Christmas Lights info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9" i="8" l="1"/>
  <c r="P26" i="8"/>
  <c r="I26" i="8"/>
  <c r="O26" i="8" s="1"/>
  <c r="F26" i="8"/>
  <c r="I25" i="8"/>
  <c r="P25" i="8" s="1"/>
  <c r="F25" i="8"/>
  <c r="O24" i="8"/>
  <c r="J24" i="8"/>
  <c r="L24" i="8" s="1"/>
  <c r="N24" i="8" s="1"/>
  <c r="I24" i="8"/>
  <c r="P24" i="8" s="1"/>
  <c r="F24" i="8"/>
  <c r="P20" i="8"/>
  <c r="I20" i="8"/>
  <c r="O20" i="8" s="1"/>
  <c r="F20" i="8"/>
  <c r="I19" i="8"/>
  <c r="P19" i="8" s="1"/>
  <c r="F19" i="8"/>
  <c r="G18" i="8"/>
  <c r="I18" i="8" s="1"/>
  <c r="F18" i="8"/>
  <c r="B18" i="8"/>
  <c r="P17" i="8"/>
  <c r="O17" i="8"/>
  <c r="I16" i="8"/>
  <c r="P16" i="8" s="1"/>
  <c r="F16" i="8"/>
  <c r="O15" i="8"/>
  <c r="J15" i="8"/>
  <c r="L15" i="8" s="1"/>
  <c r="N15" i="8" s="1"/>
  <c r="I15" i="8"/>
  <c r="P15" i="8" s="1"/>
  <c r="F15" i="8"/>
  <c r="P14" i="8"/>
  <c r="O14" i="8"/>
  <c r="I14" i="8"/>
  <c r="J14" i="8" s="1"/>
  <c r="L14" i="8" s="1"/>
  <c r="N14" i="8" s="1"/>
  <c r="F14" i="8"/>
  <c r="P13" i="8"/>
  <c r="O13" i="8"/>
  <c r="I13" i="8"/>
  <c r="J13" i="8" s="1"/>
  <c r="L13" i="8" s="1"/>
  <c r="N13" i="8" s="1"/>
  <c r="F13" i="8"/>
  <c r="P12" i="8"/>
  <c r="O12" i="8"/>
  <c r="I11" i="8"/>
  <c r="P11" i="8" s="1"/>
  <c r="F11" i="8"/>
  <c r="P10" i="8"/>
  <c r="O10" i="8"/>
  <c r="P9" i="8"/>
  <c r="O9" i="8"/>
  <c r="I9" i="8"/>
  <c r="J9" i="8" s="1"/>
  <c r="L9" i="8" s="1"/>
  <c r="N9" i="8" s="1"/>
  <c r="F9" i="8"/>
  <c r="P8" i="8"/>
  <c r="O8" i="8"/>
  <c r="I8" i="8"/>
  <c r="J8" i="8" s="1"/>
  <c r="L8" i="8" s="1"/>
  <c r="N8" i="8" s="1"/>
  <c r="F8" i="8"/>
  <c r="P7" i="8"/>
  <c r="O7" i="8"/>
  <c r="O6" i="8"/>
  <c r="J6" i="8"/>
  <c r="L6" i="8" s="1"/>
  <c r="N6" i="8" s="1"/>
  <c r="I6" i="8"/>
  <c r="P6" i="8" s="1"/>
  <c r="F6" i="8"/>
  <c r="P5" i="8"/>
  <c r="O5" i="8"/>
  <c r="I5" i="8"/>
  <c r="F5" i="8"/>
  <c r="J5" i="8" s="1"/>
  <c r="L5" i="8" s="1"/>
  <c r="N5" i="8" s="1"/>
  <c r="P4" i="8"/>
  <c r="O4" i="8"/>
  <c r="I4" i="8"/>
  <c r="J4" i="8" s="1"/>
  <c r="L4" i="8" s="1"/>
  <c r="N4" i="8" s="1"/>
  <c r="F4" i="8"/>
  <c r="G3" i="5"/>
  <c r="G4" i="5"/>
  <c r="G5" i="5"/>
  <c r="G6" i="5"/>
  <c r="G7" i="5"/>
  <c r="G8" i="5"/>
  <c r="G2" i="5"/>
  <c r="E7" i="5"/>
  <c r="B22" i="5"/>
  <c r="B24" i="5" s="1"/>
  <c r="O18" i="8" l="1"/>
  <c r="P18" i="8"/>
  <c r="P21" i="8" s="1"/>
  <c r="J18" i="8"/>
  <c r="L18" i="8" s="1"/>
  <c r="N18" i="8" s="1"/>
  <c r="J11" i="8"/>
  <c r="L11" i="8" s="1"/>
  <c r="N11" i="8" s="1"/>
  <c r="N21" i="8" s="1"/>
  <c r="J16" i="8"/>
  <c r="L16" i="8" s="1"/>
  <c r="N16" i="8" s="1"/>
  <c r="J19" i="8"/>
  <c r="L19" i="8" s="1"/>
  <c r="N19" i="8" s="1"/>
  <c r="J25" i="8"/>
  <c r="L25" i="8" s="1"/>
  <c r="N25" i="8" s="1"/>
  <c r="O11" i="8"/>
  <c r="O16" i="8"/>
  <c r="O19" i="8"/>
  <c r="O25" i="8"/>
  <c r="J20" i="8"/>
  <c r="L20" i="8" s="1"/>
  <c r="N20" i="8" s="1"/>
  <c r="J26" i="8"/>
  <c r="L26" i="8" s="1"/>
  <c r="N26" i="8" s="1"/>
  <c r="O21" i="8" l="1"/>
  <c r="P27" i="8"/>
  <c r="P29" i="8" s="1"/>
  <c r="G15" i="5"/>
  <c r="F15" i="5"/>
  <c r="E15" i="5"/>
  <c r="D15" i="5"/>
  <c r="D14" i="2"/>
  <c r="E14" i="2"/>
  <c r="F14" i="2"/>
  <c r="G14" i="2"/>
  <c r="O27" i="8" l="1"/>
  <c r="O29" i="8" s="1"/>
</calcChain>
</file>

<file path=xl/sharedStrings.xml><?xml version="1.0" encoding="utf-8"?>
<sst xmlns="http://schemas.openxmlformats.org/spreadsheetml/2006/main" count="307" uniqueCount="179">
  <si>
    <t>Stage</t>
  </si>
  <si>
    <t>Initiative</t>
  </si>
  <si>
    <t>Toilets</t>
  </si>
  <si>
    <t>Council-related transport</t>
  </si>
  <si>
    <t>Town hall heating</t>
  </si>
  <si>
    <t>Toilets heating</t>
  </si>
  <si>
    <t>1. Eliminate fossil fuels</t>
  </si>
  <si>
    <t>2. Reduce energy consumption</t>
  </si>
  <si>
    <t>4. Reduce other emissions</t>
  </si>
  <si>
    <t>5. Remove carbon to offset</t>
  </si>
  <si>
    <t>Town hall energy performance</t>
  </si>
  <si>
    <t>Toilets energy performance</t>
  </si>
  <si>
    <t>Christmas lights</t>
  </si>
  <si>
    <t>Renewable electricity tariff</t>
  </si>
  <si>
    <t>Local generation</t>
  </si>
  <si>
    <t>Coolant fluid</t>
  </si>
  <si>
    <t>Single-use plastic waste</t>
  </si>
  <si>
    <t>Materials procurement</t>
  </si>
  <si>
    <t>Services procurement</t>
  </si>
  <si>
    <t>Tree planting</t>
  </si>
  <si>
    <t>Rewilding</t>
  </si>
  <si>
    <t>All electric</t>
  </si>
  <si>
    <t>EPC A-rating</t>
  </si>
  <si>
    <t>All human, electric or public</t>
  </si>
  <si>
    <t>Easily offset</t>
  </si>
  <si>
    <t>TBD</t>
  </si>
  <si>
    <t>Non-greenhouse or easily offset</t>
  </si>
  <si>
    <t>Eliminated</t>
  </si>
  <si>
    <t>Sustainable</t>
  </si>
  <si>
    <t>As required</t>
  </si>
  <si>
    <t>2030 Target</t>
  </si>
  <si>
    <t>10% of HTC total</t>
  </si>
  <si>
    <t>Measures not yet in place</t>
  </si>
  <si>
    <t>100% traceable &amp; certified</t>
  </si>
  <si>
    <t>50% miles walked &amp; cycled</t>
  </si>
  <si>
    <t>Status: May 2020</t>
  </si>
  <si>
    <t>Air-source heat pumps</t>
  </si>
  <si>
    <t>Renewable tariff, traceable?</t>
  </si>
  <si>
    <t>Current Action</t>
  </si>
  <si>
    <t>Not started</t>
  </si>
  <si>
    <t>Under investigation</t>
  </si>
  <si>
    <t>Achieved</t>
  </si>
  <si>
    <t>Part-achieved</t>
  </si>
  <si>
    <t>Not yet applicable</t>
  </si>
  <si>
    <t>Key:</t>
  </si>
  <si>
    <t>Purchased
Electricity (KWh)</t>
  </si>
  <si>
    <t>Town Hall</t>
  </si>
  <si>
    <r>
      <t>Total Emissions (kgCO</t>
    </r>
    <r>
      <rPr>
        <sz val="8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</si>
  <si>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m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 xml:space="preserve"> ?</t>
    </r>
  </si>
  <si>
    <t>Litres or kg</t>
  </si>
  <si>
    <t>Scope 1 - Direct Emissions (kgCO2)</t>
  </si>
  <si>
    <t>Scope 2 - Purchased Electricity (kgCO2)</t>
  </si>
  <si>
    <t>Scope 3 - Indirect Emissions (kgCO2)</t>
  </si>
  <si>
    <t>Estimate miles</t>
  </si>
  <si>
    <t>TOTALS</t>
  </si>
  <si>
    <t>Transport - petrol</t>
  </si>
  <si>
    <t>Transport - diesel</t>
  </si>
  <si>
    <t>Fuel quantity used</t>
  </si>
  <si>
    <t>Gas?</t>
  </si>
  <si>
    <t>Estimate KWh</t>
  </si>
  <si>
    <t>Estimate kg</t>
  </si>
  <si>
    <t>Estimate TBD</t>
  </si>
  <si>
    <t>Single-use plastics</t>
  </si>
  <si>
    <t>Services procured</t>
  </si>
  <si>
    <t>Materials procured</t>
  </si>
  <si>
    <t>Emissions source</t>
  </si>
  <si>
    <t>Performance vs Benchmark</t>
  </si>
  <si>
    <t>Town hall energy management</t>
  </si>
  <si>
    <t>25% savings from 2020</t>
  </si>
  <si>
    <t>Investigate energy costs</t>
  </si>
  <si>
    <t> Investigate energy costs</t>
  </si>
  <si>
    <t>Estimate transport use </t>
  </si>
  <si>
    <t> Estimate power consumption</t>
  </si>
  <si>
    <t>Check with Opus energy </t>
  </si>
  <si>
    <t>Investigate opportunity</t>
  </si>
  <si>
    <t>Request info from supplier </t>
  </si>
  <si>
    <t> Estimate consumption</t>
  </si>
  <si>
    <t> Investigate opportunity</t>
  </si>
  <si>
    <t>Assess current policy/practices</t>
  </si>
  <si>
    <t>Who</t>
  </si>
  <si>
    <t>GL / LOS</t>
  </si>
  <si>
    <t>Commission EPC</t>
  </si>
  <si>
    <t> Commission EPC</t>
  </si>
  <si>
    <t>CM / GL</t>
  </si>
  <si>
    <t>Footprint Calculator 1</t>
  </si>
  <si>
    <t>Footprint Calculator 2</t>
  </si>
  <si>
    <t>Benchmark Calculator</t>
  </si>
  <si>
    <t>3. Use clean electricity</t>
  </si>
  <si>
    <t>Timed consumption / storage</t>
  </si>
  <si>
    <t>Status: Jan 2020</t>
  </si>
  <si>
    <t>Status: Oct 2021</t>
  </si>
  <si>
    <t>Miles</t>
  </si>
  <si>
    <t>MPG</t>
  </si>
  <si>
    <t>Litres</t>
  </si>
  <si>
    <t>Gallons</t>
  </si>
  <si>
    <t>Litres/Gallon</t>
  </si>
  <si>
    <t>Transport - electric</t>
  </si>
  <si>
    <t>Sealed system</t>
  </si>
  <si>
    <t>No action required</t>
  </si>
  <si>
    <t>Next Action</t>
  </si>
  <si>
    <t>Small enough to offset easily</t>
  </si>
  <si>
    <t>Key to Status:</t>
  </si>
  <si>
    <t>Christmas lights consumption</t>
  </si>
  <si>
    <t>Haslemere and Hindhead Guide to Energy Costings for Christmas decoration and lighting</t>
  </si>
  <si>
    <t>Size</t>
  </si>
  <si>
    <t>Qty</t>
  </si>
  <si>
    <t>Cost of 1 x Kilowatt  per hour (KWH)</t>
  </si>
  <si>
    <t>Cost per
watt
(1 kilowatt
 ÷ 1,000)</t>
  </si>
  <si>
    <t>Wattage of product</t>
  </si>
  <si>
    <t>Number of units</t>
  </si>
  <si>
    <t>Total watts per set</t>
  </si>
  <si>
    <t>Cost of watts per hour</t>
  </si>
  <si>
    <t>Lights on 24/7</t>
  </si>
  <si>
    <t>Cost per week</t>
  </si>
  <si>
    <t>Number of weeks</t>
  </si>
  <si>
    <t>Energy cost for 6 weeks</t>
  </si>
  <si>
    <t>Energy
(6 weeks)</t>
  </si>
  <si>
    <t>Corrected ?</t>
  </si>
  <si>
    <t>OPTION ONE: Stars and Gold or Blue infill</t>
  </si>
  <si>
    <t>Festive motifs on lamp columns</t>
  </si>
  <si>
    <t>80 x 200cm</t>
  </si>
  <si>
    <t>230v</t>
  </si>
  <si>
    <t>Cross Street banner:
Warm white with flash LED Icicles, 4 x 80cm bright white LED Stars</t>
  </si>
  <si>
    <t>1,600cm approx.</t>
  </si>
  <si>
    <t>Garland light wrap 600 LED's size will vary depending on column size</t>
  </si>
  <si>
    <t>Christmas tree lights:
Choose from bright white and warm white mix or multi colour LED's</t>
  </si>
  <si>
    <t>24v</t>
  </si>
  <si>
    <t>Tree top Star: bright white or warm white LED</t>
  </si>
  <si>
    <t>60 x 80cm</t>
  </si>
  <si>
    <t>West Street: 1.2m Artificial Wall trees</t>
  </si>
  <si>
    <t>120cm x 80cm</t>
  </si>
  <si>
    <t>Town Hall: Icicles high level</t>
  </si>
  <si>
    <t>50cm drop</t>
  </si>
  <si>
    <t>Town Hall: Icicles lower level</t>
  </si>
  <si>
    <t>80cm drop</t>
  </si>
  <si>
    <t>Town Hall: Giant 3D effect Star</t>
  </si>
  <si>
    <t>200 x 200cm</t>
  </si>
  <si>
    <t>Hindhead: 1.2m Artificial Wall trees</t>
  </si>
  <si>
    <t>Hindhead: Roof edge icicles</t>
  </si>
  <si>
    <t>90cm drop</t>
  </si>
  <si>
    <t>Hindhead icicles Royal Parade, Bridal Shop and building next door, Albany Antiques and adjacent buildings</t>
  </si>
  <si>
    <t>TOTAL PER YEAR</t>
  </si>
  <si>
    <t>Trees: the wattage is PER Tree and not included in the total</t>
  </si>
  <si>
    <t>Status Trees OPTION ONE: Wrapped lights</t>
  </si>
  <si>
    <t>Status Trees OPTION TWO: Stars and trunk wrapped lights</t>
  </si>
  <si>
    <t>Status Trees OPTION THREE: Stars</t>
  </si>
  <si>
    <t>Mean</t>
  </si>
  <si>
    <t>250 mi*</t>
  </si>
  <si>
    <t>Christmas lights**</t>
  </si>
  <si>
    <t>* Clerk's estimate</t>
  </si>
  <si>
    <t>** Info and assumptions need checking</t>
  </si>
  <si>
    <r>
      <t xml:space="preserve">Product
</t>
    </r>
    <r>
      <rPr>
        <i/>
        <sz val="11"/>
        <color rgb="FFFF0000"/>
        <rFont val="Calibri (Body)"/>
      </rPr>
      <t>Guide costs based on a cost of 25p per Kilowatt per hour (KWH)</t>
    </r>
  </si>
  <si>
    <t>Town Hall: Festoon bulbs ALL 4 SIDES OF THE TOWN HALL</t>
  </si>
  <si>
    <t>Indirect carbon (fuel) emissions</t>
  </si>
  <si>
    <t>LOS / GL</t>
  </si>
  <si>
    <t>GL</t>
  </si>
  <si>
    <t> Verify power consumption for 2022 audit</t>
  </si>
  <si>
    <t>1.3 MWh/yr (latest estimate)</t>
  </si>
  <si>
    <t>Lion Green Orchard: kg CO2 saved?</t>
  </si>
  <si>
    <t>Effectively eliminated</t>
  </si>
  <si>
    <t>N/A</t>
  </si>
  <si>
    <t>Renewable tariff: 17.8 MWh/yr</t>
  </si>
  <si>
    <t>Panels installed: 2.6 MWh/yr</t>
  </si>
  <si>
    <t>EPC A-rating (or AHARP)</t>
  </si>
  <si>
    <t>Draft a HTC transport improvement plan</t>
  </si>
  <si>
    <t>EPC complete (rating TBC) - loft insulated</t>
  </si>
  <si>
    <t>Air-source heat pumps installed</t>
  </si>
  <si>
    <t>Not assessed (low energy use)</t>
  </si>
  <si>
    <t>Measures in place</t>
  </si>
  <si>
    <t>Maintain energy management</t>
  </si>
  <si>
    <t>As (1)</t>
  </si>
  <si>
    <t>Ground services procurement</t>
  </si>
  <si>
    <t>Emissions not yet assessed</t>
  </si>
  <si>
    <t>Other procurement</t>
  </si>
  <si>
    <t>Local tree planting &amp; rewilding</t>
  </si>
  <si>
    <t>CM</t>
  </si>
  <si>
    <t>Opportunity not yet assessed</t>
  </si>
  <si>
    <t>List services and estimate impact (top 5)</t>
  </si>
  <si>
    <t>Inform ground services contract renewal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</si>
</sst>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0000"/>
    <numFmt numFmtId="166" formatCode="0.00000"/>
    <numFmt numFmtId="167" formatCode="&quot;£&quot;#,##0.00"/>
    <numFmt numFmtId="168" formatCode="&quot;£&quot;#,##0.0000"/>
  </numFmts>
  <fonts count="2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rgb="FFFF0000"/>
      <name val="Calibri (Body)"/>
    </font>
    <font>
      <i/>
      <sz val="11"/>
      <color rgb="FFFF0000"/>
      <name val="Calibri (Body)"/>
    </font>
    <font>
      <sz val="8"/>
      <color rgb="FFFF0000"/>
      <name val="Calibri (Body)"/>
    </font>
    <font>
      <sz val="10"/>
      <color rgb="FFFF0000"/>
      <name val="Calibri (Body)"/>
    </font>
    <font>
      <b/>
      <sz val="10"/>
      <color rgb="FFFF0000"/>
      <name val="Calibri (Body)"/>
    </font>
    <font>
      <b/>
      <sz val="11"/>
      <color rgb="FFFF0000"/>
      <name val="Calibri (Body)"/>
    </font>
    <font>
      <b/>
      <sz val="12"/>
      <color rgb="FFFF0000"/>
      <name val="Calibri (Body)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i/>
      <sz val="11"/>
      <color theme="3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7" fillId="0" borderId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</cellStyleXfs>
  <cellXfs count="209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9" fontId="2" fillId="4" borderId="5" xfId="0" applyNumberFormat="1" applyFont="1" applyFill="1" applyBorder="1" applyAlignment="1">
      <alignment horizontal="center"/>
    </xf>
    <xf numFmtId="9" fontId="2" fillId="0" borderId="0" xfId="0" applyNumberFormat="1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0" borderId="0" xfId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5" fillId="8" borderId="21" xfId="0" applyFont="1" applyFill="1" applyBorder="1" applyAlignment="1">
      <alignment horizontal="center"/>
    </xf>
    <xf numFmtId="0" fontId="2" fillId="8" borderId="22" xfId="0" applyFont="1" applyFill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3" fontId="2" fillId="5" borderId="23" xfId="0" applyNumberFormat="1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3" fontId="2" fillId="0" borderId="25" xfId="0" applyNumberFormat="1" applyFont="1" applyBorder="1" applyAlignment="1">
      <alignment horizontal="center" vertical="center" wrapText="1"/>
    </xf>
    <xf numFmtId="3" fontId="2" fillId="8" borderId="25" xfId="0" applyNumberFormat="1" applyFont="1" applyFill="1" applyBorder="1" applyAlignment="1">
      <alignment horizontal="center" vertical="center" wrapText="1"/>
    </xf>
    <xf numFmtId="3" fontId="2" fillId="5" borderId="25" xfId="0" applyNumberFormat="1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8" borderId="27" xfId="0" applyNumberFormat="1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30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1" applyAlignment="1">
      <alignment horizontal="right"/>
    </xf>
    <xf numFmtId="0" fontId="3" fillId="11" borderId="34" xfId="0" applyFont="1" applyFill="1" applyBorder="1" applyAlignment="1">
      <alignment horizontal="center"/>
    </xf>
    <xf numFmtId="0" fontId="3" fillId="11" borderId="15" xfId="0" applyFont="1" applyFill="1" applyBorder="1" applyAlignment="1">
      <alignment horizontal="center"/>
    </xf>
    <xf numFmtId="17" fontId="3" fillId="11" borderId="15" xfId="0" applyNumberFormat="1" applyFont="1" applyFill="1" applyBorder="1" applyAlignment="1">
      <alignment horizontal="center"/>
    </xf>
    <xf numFmtId="17" fontId="3" fillId="11" borderId="35" xfId="0" applyNumberFormat="1" applyFont="1" applyFill="1" applyBorder="1" applyAlignment="1">
      <alignment horizontal="center"/>
    </xf>
    <xf numFmtId="0" fontId="3" fillId="11" borderId="18" xfId="0" applyFont="1" applyFill="1" applyBorder="1" applyAlignment="1">
      <alignment horizontal="center"/>
    </xf>
    <xf numFmtId="0" fontId="3" fillId="11" borderId="11" xfId="0" applyFont="1" applyFill="1" applyBorder="1"/>
    <xf numFmtId="0" fontId="2" fillId="11" borderId="11" xfId="0" applyFont="1" applyFill="1" applyBorder="1"/>
    <xf numFmtId="0" fontId="2" fillId="11" borderId="12" xfId="0" applyFont="1" applyFill="1" applyBorder="1"/>
    <xf numFmtId="0" fontId="3" fillId="11" borderId="10" xfId="0" applyFont="1" applyFill="1" applyBorder="1"/>
    <xf numFmtId="0" fontId="2" fillId="11" borderId="13" xfId="0" applyFont="1" applyFill="1" applyBorder="1"/>
    <xf numFmtId="3" fontId="2" fillId="12" borderId="8" xfId="0" applyNumberFormat="1" applyFont="1" applyFill="1" applyBorder="1" applyAlignment="1">
      <alignment horizontal="center" vertical="center" wrapText="1"/>
    </xf>
    <xf numFmtId="3" fontId="2" fillId="12" borderId="25" xfId="0" applyNumberFormat="1" applyFont="1" applyFill="1" applyBorder="1" applyAlignment="1">
      <alignment horizontal="center" vertical="center" wrapText="1"/>
    </xf>
    <xf numFmtId="3" fontId="2" fillId="12" borderId="1" xfId="0" applyNumberFormat="1" applyFont="1" applyFill="1" applyBorder="1" applyAlignment="1">
      <alignment horizontal="center" vertical="center" wrapText="1"/>
    </xf>
    <xf numFmtId="0" fontId="2" fillId="12" borderId="27" xfId="0" applyFont="1" applyFill="1" applyBorder="1" applyAlignment="1">
      <alignment horizontal="center" vertical="center" wrapText="1"/>
    </xf>
    <xf numFmtId="3" fontId="2" fillId="12" borderId="27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2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3" fontId="2" fillId="9" borderId="25" xfId="0" applyNumberFormat="1" applyFont="1" applyFill="1" applyBorder="1" applyAlignment="1">
      <alignment horizontal="center" vertical="center" wrapText="1"/>
    </xf>
    <xf numFmtId="0" fontId="2" fillId="13" borderId="22" xfId="0" applyFont="1" applyFill="1" applyBorder="1" applyAlignment="1">
      <alignment horizontal="center" vertical="center" wrapText="1"/>
    </xf>
    <xf numFmtId="0" fontId="5" fillId="13" borderId="20" xfId="0" applyFont="1" applyFill="1" applyBorder="1" applyAlignment="1">
      <alignment horizontal="center"/>
    </xf>
    <xf numFmtId="0" fontId="5" fillId="13" borderId="21" xfId="0" applyFont="1" applyFill="1" applyBorder="1" applyAlignment="1">
      <alignment horizontal="center"/>
    </xf>
    <xf numFmtId="1" fontId="2" fillId="10" borderId="1" xfId="0" applyNumberFormat="1" applyFont="1" applyFill="1" applyBorder="1" applyAlignment="1">
      <alignment horizontal="center" vertical="center" wrapText="1"/>
    </xf>
    <xf numFmtId="3" fontId="2" fillId="10" borderId="25" xfId="0" applyNumberFormat="1" applyFont="1" applyFill="1" applyBorder="1" applyAlignment="1">
      <alignment horizontal="center" vertical="center" wrapText="1"/>
    </xf>
    <xf numFmtId="3" fontId="2" fillId="1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11" borderId="31" xfId="0" applyFont="1" applyFill="1" applyBorder="1" applyAlignment="1">
      <alignment horizontal="center"/>
    </xf>
    <xf numFmtId="0" fontId="2" fillId="0" borderId="0" xfId="0" applyFont="1" applyBorder="1"/>
    <xf numFmtId="0" fontId="2" fillId="5" borderId="32" xfId="0" applyFont="1" applyFill="1" applyBorder="1" applyAlignment="1">
      <alignment horizontal="center"/>
    </xf>
    <xf numFmtId="3" fontId="3" fillId="10" borderId="24" xfId="0" applyNumberFormat="1" applyFont="1" applyFill="1" applyBorder="1" applyAlignment="1">
      <alignment horizontal="center" vertical="center" wrapText="1"/>
    </xf>
    <xf numFmtId="0" fontId="7" fillId="0" borderId="0" xfId="2" applyAlignment="1">
      <alignment vertical="center"/>
    </xf>
    <xf numFmtId="0" fontId="7" fillId="0" borderId="0" xfId="2" applyAlignment="1">
      <alignment horizontal="center" vertical="center" wrapText="1"/>
    </xf>
    <xf numFmtId="0" fontId="7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1" fontId="9" fillId="0" borderId="0" xfId="2" applyNumberFormat="1" applyFont="1" applyAlignment="1">
      <alignment horizontal="center" vertical="center"/>
    </xf>
    <xf numFmtId="3" fontId="9" fillId="0" borderId="0" xfId="2" applyNumberFormat="1" applyFont="1" applyAlignment="1">
      <alignment horizontal="center" vertical="center"/>
    </xf>
    <xf numFmtId="166" fontId="9" fillId="0" borderId="0" xfId="2" applyNumberFormat="1" applyFont="1" applyAlignment="1">
      <alignment horizontal="center" vertical="center"/>
    </xf>
    <xf numFmtId="167" fontId="9" fillId="0" borderId="0" xfId="2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165" fontId="7" fillId="0" borderId="0" xfId="2" applyNumberFormat="1" applyAlignment="1">
      <alignment vertical="center"/>
    </xf>
    <xf numFmtId="166" fontId="7" fillId="0" borderId="0" xfId="2" applyNumberFormat="1" applyAlignment="1">
      <alignment vertical="center"/>
    </xf>
    <xf numFmtId="168" fontId="7" fillId="0" borderId="0" xfId="2" applyNumberFormat="1" applyAlignment="1">
      <alignment vertical="center"/>
    </xf>
    <xf numFmtId="167" fontId="7" fillId="0" borderId="0" xfId="2" applyNumberFormat="1" applyAlignment="1">
      <alignment horizontal="right" vertical="center"/>
    </xf>
    <xf numFmtId="0" fontId="11" fillId="0" borderId="0" xfId="2" applyFont="1" applyAlignment="1">
      <alignment vertical="center" wrapText="1"/>
    </xf>
    <xf numFmtId="165" fontId="7" fillId="0" borderId="0" xfId="2" applyNumberFormat="1" applyAlignment="1">
      <alignment vertical="center" wrapText="1"/>
    </xf>
    <xf numFmtId="166" fontId="7" fillId="0" borderId="0" xfId="2" applyNumberFormat="1" applyAlignment="1">
      <alignment vertical="center" wrapText="1"/>
    </xf>
    <xf numFmtId="168" fontId="7" fillId="0" borderId="0" xfId="2" applyNumberFormat="1" applyAlignment="1">
      <alignment vertical="center" wrapText="1"/>
    </xf>
    <xf numFmtId="167" fontId="7" fillId="0" borderId="0" xfId="2" applyNumberFormat="1" applyAlignment="1">
      <alignment horizontal="right" vertical="center" wrapText="1"/>
    </xf>
    <xf numFmtId="0" fontId="9" fillId="0" borderId="0" xfId="2" applyFont="1" applyAlignment="1">
      <alignment vertical="center" wrapText="1"/>
    </xf>
    <xf numFmtId="0" fontId="11" fillId="0" borderId="0" xfId="2" applyFont="1" applyAlignment="1">
      <alignment horizontal="center" vertical="top"/>
    </xf>
    <xf numFmtId="0" fontId="8" fillId="0" borderId="0" xfId="2" applyFont="1" applyAlignment="1">
      <alignment horizontal="right" vertical="center"/>
    </xf>
    <xf numFmtId="0" fontId="12" fillId="0" borderId="0" xfId="2" applyFont="1" applyAlignment="1">
      <alignment vertical="center"/>
    </xf>
    <xf numFmtId="168" fontId="8" fillId="0" borderId="0" xfId="2" applyNumberFormat="1" applyFont="1" applyAlignment="1">
      <alignment vertical="center" wrapText="1"/>
    </xf>
    <xf numFmtId="167" fontId="8" fillId="0" borderId="0" xfId="2" applyNumberFormat="1" applyFont="1" applyAlignment="1">
      <alignment horizontal="right" vertical="center" wrapText="1"/>
    </xf>
    <xf numFmtId="0" fontId="11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1" fontId="13" fillId="0" borderId="0" xfId="2" applyNumberFormat="1" applyFont="1" applyAlignment="1">
      <alignment horizontal="center" vertical="center"/>
    </xf>
    <xf numFmtId="165" fontId="15" fillId="0" borderId="0" xfId="2" applyNumberFormat="1" applyFont="1" applyAlignment="1">
      <alignment horizontal="center" vertical="center" wrapText="1"/>
    </xf>
    <xf numFmtId="166" fontId="15" fillId="0" borderId="0" xfId="2" applyNumberFormat="1" applyFont="1" applyAlignment="1">
      <alignment horizontal="center" vertical="center" wrapText="1"/>
    </xf>
    <xf numFmtId="167" fontId="13" fillId="0" borderId="0" xfId="2" applyNumberFormat="1" applyFont="1" applyAlignment="1">
      <alignment horizontal="center" vertical="center" wrapText="1"/>
    </xf>
    <xf numFmtId="167" fontId="13" fillId="0" borderId="36" xfId="2" applyNumberFormat="1" applyFont="1" applyBorder="1" applyAlignment="1">
      <alignment horizontal="center" vertical="center" wrapText="1"/>
    </xf>
    <xf numFmtId="167" fontId="13" fillId="0" borderId="37" xfId="2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17" fillId="0" borderId="0" xfId="2" applyFont="1" applyAlignment="1">
      <alignment vertical="center"/>
    </xf>
    <xf numFmtId="1" fontId="16" fillId="0" borderId="0" xfId="2" applyNumberFormat="1" applyFont="1" applyAlignment="1">
      <alignment horizontal="center" vertical="center"/>
    </xf>
    <xf numFmtId="3" fontId="16" fillId="0" borderId="0" xfId="2" applyNumberFormat="1" applyFont="1" applyAlignment="1">
      <alignment horizontal="center" vertical="center"/>
    </xf>
    <xf numFmtId="166" fontId="16" fillId="0" borderId="0" xfId="2" applyNumberFormat="1" applyFont="1" applyAlignment="1">
      <alignment horizontal="center" vertical="center"/>
    </xf>
    <xf numFmtId="167" fontId="16" fillId="0" borderId="0" xfId="2" applyNumberFormat="1" applyFont="1" applyAlignment="1">
      <alignment horizontal="right" vertical="center"/>
    </xf>
    <xf numFmtId="0" fontId="16" fillId="0" borderId="11" xfId="2" applyFont="1" applyBorder="1" applyAlignment="1">
      <alignment vertical="center"/>
    </xf>
    <xf numFmtId="0" fontId="16" fillId="0" borderId="38" xfId="2" applyFont="1" applyBorder="1" applyAlignment="1">
      <alignment vertical="center"/>
    </xf>
    <xf numFmtId="0" fontId="16" fillId="0" borderId="0" xfId="2" applyFont="1" applyAlignment="1">
      <alignment vertical="center"/>
    </xf>
    <xf numFmtId="165" fontId="13" fillId="0" borderId="0" xfId="2" applyNumberFormat="1" applyFont="1" applyAlignment="1">
      <alignment vertical="center"/>
    </xf>
    <xf numFmtId="166" fontId="13" fillId="0" borderId="0" xfId="2" applyNumberFormat="1" applyFont="1" applyAlignment="1">
      <alignment vertical="center"/>
    </xf>
    <xf numFmtId="168" fontId="13" fillId="0" borderId="0" xfId="2" applyNumberFormat="1" applyFont="1" applyAlignment="1">
      <alignment vertical="center"/>
    </xf>
    <xf numFmtId="167" fontId="13" fillId="0" borderId="0" xfId="2" applyNumberFormat="1" applyFont="1" applyAlignment="1">
      <alignment horizontal="right" vertical="center"/>
    </xf>
    <xf numFmtId="0" fontId="16" fillId="0" borderId="0" xfId="2" applyFont="1" applyAlignment="1">
      <alignment vertical="center" wrapText="1"/>
    </xf>
    <xf numFmtId="165" fontId="13" fillId="0" borderId="0" xfId="2" applyNumberFormat="1" applyFont="1" applyAlignment="1">
      <alignment vertical="center" wrapText="1"/>
    </xf>
    <xf numFmtId="166" fontId="13" fillId="0" borderId="0" xfId="2" applyNumberFormat="1" applyFont="1" applyAlignment="1">
      <alignment vertical="center" wrapText="1"/>
    </xf>
    <xf numFmtId="168" fontId="13" fillId="0" borderId="0" xfId="2" applyNumberFormat="1" applyFont="1" applyAlignment="1">
      <alignment vertical="center" wrapText="1"/>
    </xf>
    <xf numFmtId="167" fontId="13" fillId="0" borderId="0" xfId="2" applyNumberFormat="1" applyFont="1" applyAlignment="1">
      <alignment horizontal="right" vertical="center" wrapText="1"/>
    </xf>
    <xf numFmtId="0" fontId="16" fillId="0" borderId="0" xfId="2" applyFont="1" applyAlignment="1">
      <alignment horizontal="center" vertical="top"/>
    </xf>
    <xf numFmtId="0" fontId="18" fillId="0" borderId="0" xfId="2" applyFont="1" applyAlignment="1">
      <alignment horizontal="right" vertical="center"/>
    </xf>
    <xf numFmtId="167" fontId="18" fillId="0" borderId="0" xfId="2" applyNumberFormat="1" applyFont="1" applyAlignment="1">
      <alignment horizontal="right" vertical="center"/>
    </xf>
    <xf numFmtId="3" fontId="18" fillId="0" borderId="34" xfId="2" applyNumberFormat="1" applyFont="1" applyBorder="1" applyAlignment="1">
      <alignment horizontal="right" vertical="center"/>
    </xf>
    <xf numFmtId="3" fontId="18" fillId="0" borderId="39" xfId="2" applyNumberFormat="1" applyFont="1" applyBorder="1" applyAlignment="1">
      <alignment horizontal="right" vertical="center"/>
    </xf>
    <xf numFmtId="0" fontId="16" fillId="0" borderId="13" xfId="2" applyFont="1" applyBorder="1" applyAlignment="1">
      <alignment vertical="center"/>
    </xf>
    <xf numFmtId="0" fontId="16" fillId="0" borderId="40" xfId="2" applyFont="1" applyBorder="1" applyAlignment="1">
      <alignment vertical="center"/>
    </xf>
    <xf numFmtId="3" fontId="17" fillId="0" borderId="0" xfId="2" applyNumberFormat="1" applyFont="1" applyAlignment="1">
      <alignment horizontal="center" vertical="center"/>
    </xf>
    <xf numFmtId="0" fontId="16" fillId="0" borderId="0" xfId="2" applyFont="1" applyAlignment="1">
      <alignment horizontal="right" vertical="center"/>
    </xf>
    <xf numFmtId="3" fontId="18" fillId="0" borderId="13" xfId="2" applyNumberFormat="1" applyFont="1" applyBorder="1" applyAlignment="1">
      <alignment horizontal="right" vertical="center"/>
    </xf>
    <xf numFmtId="3" fontId="18" fillId="0" borderId="40" xfId="2" applyNumberFormat="1" applyFont="1" applyBorder="1" applyAlignment="1">
      <alignment horizontal="right" vertical="center"/>
    </xf>
    <xf numFmtId="0" fontId="16" fillId="0" borderId="31" xfId="2" applyFont="1" applyBorder="1" applyAlignment="1">
      <alignment horizontal="center" vertical="center"/>
    </xf>
    <xf numFmtId="3" fontId="19" fillId="0" borderId="0" xfId="2" applyNumberFormat="1" applyFont="1" applyAlignment="1">
      <alignment vertical="center"/>
    </xf>
    <xf numFmtId="3" fontId="19" fillId="0" borderId="33" xfId="2" applyNumberFormat="1" applyFont="1" applyBorder="1" applyAlignment="1">
      <alignment vertical="center"/>
    </xf>
    <xf numFmtId="0" fontId="21" fillId="15" borderId="6" xfId="4" applyBorder="1" applyAlignment="1">
      <alignment horizontal="center"/>
    </xf>
    <xf numFmtId="0" fontId="20" fillId="14" borderId="5" xfId="3" applyBorder="1" applyAlignment="1">
      <alignment horizontal="center"/>
    </xf>
    <xf numFmtId="0" fontId="20" fillId="14" borderId="5" xfId="3" applyBorder="1" applyAlignment="1">
      <alignment horizontal="center" vertical="center"/>
    </xf>
    <xf numFmtId="0" fontId="22" fillId="16" borderId="6" xfId="5" applyBorder="1" applyAlignment="1">
      <alignment horizontal="center" vertical="center"/>
    </xf>
    <xf numFmtId="0" fontId="22" fillId="16" borderId="5" xfId="5" applyBorder="1" applyAlignment="1">
      <alignment horizontal="center" vertical="center"/>
    </xf>
    <xf numFmtId="0" fontId="21" fillId="15" borderId="5" xfId="4" applyBorder="1" applyAlignment="1">
      <alignment horizontal="center"/>
    </xf>
    <xf numFmtId="0" fontId="20" fillId="14" borderId="2" xfId="3" applyBorder="1" applyAlignment="1">
      <alignment horizontal="center"/>
    </xf>
    <xf numFmtId="0" fontId="20" fillId="14" borderId="3" xfId="3" applyBorder="1" applyAlignment="1">
      <alignment horizontal="center"/>
    </xf>
    <xf numFmtId="0" fontId="20" fillId="14" borderId="2" xfId="3" applyBorder="1" applyAlignment="1">
      <alignment horizontal="center" vertical="center"/>
    </xf>
    <xf numFmtId="0" fontId="22" fillId="16" borderId="32" xfId="5" applyBorder="1" applyAlignment="1">
      <alignment horizontal="center"/>
    </xf>
    <xf numFmtId="0" fontId="22" fillId="16" borderId="28" xfId="5" applyBorder="1" applyAlignment="1">
      <alignment horizontal="center"/>
    </xf>
    <xf numFmtId="9" fontId="20" fillId="14" borderId="5" xfId="3" applyNumberFormat="1" applyBorder="1" applyAlignment="1">
      <alignment horizontal="center"/>
    </xf>
    <xf numFmtId="0" fontId="22" fillId="16" borderId="33" xfId="5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0" fillId="14" borderId="0" xfId="3" applyAlignment="1">
      <alignment horizontal="center"/>
    </xf>
    <xf numFmtId="0" fontId="22" fillId="16" borderId="0" xfId="5" applyAlignment="1">
      <alignment horizontal="center"/>
    </xf>
    <xf numFmtId="0" fontId="21" fillId="15" borderId="0" xfId="4" applyAlignment="1">
      <alignment horizontal="center"/>
    </xf>
    <xf numFmtId="0" fontId="8" fillId="0" borderId="0" xfId="2" applyFont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3" fillId="5" borderId="5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3" fillId="11" borderId="42" xfId="0" applyFont="1" applyFill="1" applyBorder="1"/>
    <xf numFmtId="0" fontId="2" fillId="0" borderId="43" xfId="0" applyFont="1" applyBorder="1"/>
    <xf numFmtId="0" fontId="2" fillId="0" borderId="43" xfId="0" applyFont="1" applyBorder="1" applyAlignment="1">
      <alignment horizontal="center"/>
    </xf>
    <xf numFmtId="0" fontId="22" fillId="16" borderId="43" xfId="5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1" fillId="15" borderId="43" xfId="4" applyBorder="1" applyAlignment="1">
      <alignment horizontal="center"/>
    </xf>
    <xf numFmtId="0" fontId="20" fillId="14" borderId="6" xfId="3" applyBorder="1" applyAlignment="1">
      <alignment horizontal="center"/>
    </xf>
  </cellXfs>
  <cellStyles count="6">
    <cellStyle name="Bad" xfId="4" builtinId="27"/>
    <cellStyle name="Good" xfId="3" builtinId="26"/>
    <cellStyle name="Hyperlink" xfId="1" builtinId="8"/>
    <cellStyle name="Neutral" xfId="5" builtinId="28"/>
    <cellStyle name="Normal" xfId="0" builtinId="0"/>
    <cellStyle name="Normal 2" xfId="2" xr:uid="{449E9189-E1BE-FC40-9E0E-2D47B19FDE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png"/><Relationship Id="rId1" Type="http://schemas.openxmlformats.org/officeDocument/2006/relationships/image" Target="../media/image1.tif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85096</xdr:colOff>
      <xdr:row>24</xdr:row>
      <xdr:rowOff>186582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94E986-2508-9D4C-B569-DF1645097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38096" cy="5063382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0</xdr:row>
      <xdr:rowOff>12700</xdr:rowOff>
    </xdr:from>
    <xdr:to>
      <xdr:col>12</xdr:col>
      <xdr:colOff>254000</xdr:colOff>
      <xdr:row>22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AC8500-C19F-C54B-B523-5911BF65D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54600" y="12700"/>
          <a:ext cx="5105400" cy="462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125845</xdr:rowOff>
    </xdr:from>
    <xdr:to>
      <xdr:col>5</xdr:col>
      <xdr:colOff>761422</xdr:colOff>
      <xdr:row>44</xdr:row>
      <xdr:rowOff>43296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BE728E-0743-BF45-805E-1D54D0288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321300"/>
          <a:ext cx="4917786" cy="3865996"/>
        </a:xfrm>
        <a:prstGeom prst="rect">
          <a:avLst/>
        </a:prstGeom>
      </xdr:spPr>
    </xdr:pic>
    <xdr:clientData/>
  </xdr:twoCellAnchor>
  <xdr:twoCellAnchor editAs="oneCell">
    <xdr:from>
      <xdr:col>6</xdr:col>
      <xdr:colOff>796636</xdr:colOff>
      <xdr:row>23</xdr:row>
      <xdr:rowOff>34636</xdr:rowOff>
    </xdr:from>
    <xdr:to>
      <xdr:col>10</xdr:col>
      <xdr:colOff>800406</xdr:colOff>
      <xdr:row>43</xdr:row>
      <xdr:rowOff>184726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1671B0C-7E2A-F648-A112-7D680EC1B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84272" y="4814454"/>
          <a:ext cx="3328861" cy="4306454"/>
        </a:xfrm>
        <a:prstGeom prst="rect">
          <a:avLst/>
        </a:prstGeom>
      </xdr:spPr>
    </xdr:pic>
    <xdr:clientData/>
  </xdr:twoCellAnchor>
  <xdr:twoCellAnchor editAs="oneCell">
    <xdr:from>
      <xdr:col>12</xdr:col>
      <xdr:colOff>415637</xdr:colOff>
      <xdr:row>3</xdr:row>
      <xdr:rowOff>207817</xdr:rowOff>
    </xdr:from>
    <xdr:to>
      <xdr:col>23</xdr:col>
      <xdr:colOff>529937</xdr:colOff>
      <xdr:row>20</xdr:row>
      <xdr:rowOff>27708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47A35F9-E6FB-BAA6-4710-047F41436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90910" y="831272"/>
          <a:ext cx="9258300" cy="335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rbontrust.com/resources/tools/energy-benchmark-tool/" TargetMode="External"/><Relationship Id="rId2" Type="http://schemas.openxmlformats.org/officeDocument/2006/relationships/hyperlink" Target="https://www.carbontrust.com/resources/tools/carbon-footprint-calculator/" TargetMode="External"/><Relationship Id="rId1" Type="http://schemas.openxmlformats.org/officeDocument/2006/relationships/hyperlink" Target="http://carbonfootprintmanagement.com/free-co2-carbon-calculator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rbontrust.com/resources/tools/energy-benchmark-tool/" TargetMode="External"/><Relationship Id="rId2" Type="http://schemas.openxmlformats.org/officeDocument/2006/relationships/hyperlink" Target="https://www.carbontrust.com/resources/tools/carbon-footprint-calculator/" TargetMode="External"/><Relationship Id="rId1" Type="http://schemas.openxmlformats.org/officeDocument/2006/relationships/hyperlink" Target="http://carbonfootprintmanagement.com/free-co2-carbon-calculat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4234-763C-DB40-90E7-B430DE352206}">
  <dimension ref="A1:H24"/>
  <sheetViews>
    <sheetView zoomScale="150" zoomScaleNormal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3" sqref="E23"/>
    </sheetView>
  </sheetViews>
  <sheetFormatPr baseColWidth="10" defaultColWidth="20.5" defaultRowHeight="14" x14ac:dyDescent="0.15"/>
  <cols>
    <col min="1" max="1" width="21" style="23" customWidth="1"/>
    <col min="2" max="2" width="14.83203125" style="23" customWidth="1"/>
    <col min="3" max="3" width="15.6640625" style="23" customWidth="1"/>
    <col min="4" max="4" width="17.1640625" style="23" customWidth="1"/>
    <col min="5" max="5" width="19" style="23" customWidth="1"/>
    <col min="6" max="6" width="17.6640625" style="23" customWidth="1"/>
    <col min="7" max="7" width="15.83203125" style="23" customWidth="1"/>
    <col min="8" max="8" width="15" style="23" hidden="1" customWidth="1"/>
    <col min="9" max="16384" width="20.5" style="23"/>
  </cols>
  <sheetData>
    <row r="1" spans="1:8" ht="34" customHeight="1" thickBot="1" x14ac:dyDescent="0.2">
      <c r="A1" s="58" t="s">
        <v>65</v>
      </c>
      <c r="B1" s="52" t="s">
        <v>57</v>
      </c>
      <c r="C1" s="49" t="s">
        <v>45</v>
      </c>
      <c r="D1" s="49" t="s">
        <v>50</v>
      </c>
      <c r="E1" s="49" t="s">
        <v>51</v>
      </c>
      <c r="F1" s="50" t="s">
        <v>52</v>
      </c>
      <c r="G1" s="49" t="s">
        <v>47</v>
      </c>
      <c r="H1" s="51" t="s">
        <v>66</v>
      </c>
    </row>
    <row r="2" spans="1:8" ht="15" x14ac:dyDescent="0.15">
      <c r="A2" s="64" t="s">
        <v>46</v>
      </c>
      <c r="B2" s="90">
        <v>0</v>
      </c>
      <c r="C2" s="91">
        <v>13834</v>
      </c>
      <c r="D2" s="98">
        <v>0</v>
      </c>
      <c r="E2" s="98">
        <v>0</v>
      </c>
      <c r="F2" s="47"/>
      <c r="G2" s="98">
        <f>SUM(D2:F2)</f>
        <v>0</v>
      </c>
      <c r="H2" s="100" t="s">
        <v>48</v>
      </c>
    </row>
    <row r="3" spans="1:8" ht="15" x14ac:dyDescent="0.15">
      <c r="A3" s="65" t="s">
        <v>2</v>
      </c>
      <c r="B3" s="90">
        <v>0</v>
      </c>
      <c r="C3" s="91">
        <v>2693</v>
      </c>
      <c r="D3" s="66">
        <v>0</v>
      </c>
      <c r="E3" s="66">
        <v>0</v>
      </c>
      <c r="F3" s="34"/>
      <c r="G3" s="98">
        <f t="shared" ref="G3:G8" si="0">SUM(D3:F3)</f>
        <v>0</v>
      </c>
      <c r="H3" s="101" t="s">
        <v>48</v>
      </c>
    </row>
    <row r="4" spans="1:8" ht="15" x14ac:dyDescent="0.15">
      <c r="A4" s="65" t="s">
        <v>55</v>
      </c>
      <c r="B4" s="91" t="s">
        <v>147</v>
      </c>
      <c r="C4" s="92">
        <v>0</v>
      </c>
      <c r="D4" s="33"/>
      <c r="E4" s="34"/>
      <c r="F4" s="95">
        <v>79</v>
      </c>
      <c r="G4" s="103">
        <f>SUM(E4:F4)</f>
        <v>79</v>
      </c>
      <c r="H4" s="35"/>
    </row>
    <row r="5" spans="1:8" ht="15" x14ac:dyDescent="0.15">
      <c r="A5" s="65" t="s">
        <v>56</v>
      </c>
      <c r="B5" s="90" t="s">
        <v>147</v>
      </c>
      <c r="C5" s="91">
        <v>0</v>
      </c>
      <c r="D5" s="33"/>
      <c r="E5" s="34"/>
      <c r="F5" s="95">
        <v>89</v>
      </c>
      <c r="G5" s="103">
        <f>SUM(E5:F5)</f>
        <v>89</v>
      </c>
      <c r="H5" s="35"/>
    </row>
    <row r="6" spans="1:8" ht="15" x14ac:dyDescent="0.15">
      <c r="A6" s="65" t="s">
        <v>96</v>
      </c>
      <c r="B6" s="90">
        <v>0</v>
      </c>
      <c r="C6" s="91">
        <v>0</v>
      </c>
      <c r="D6" s="33"/>
      <c r="E6" s="66">
        <v>0</v>
      </c>
      <c r="F6" s="34"/>
      <c r="G6" s="98">
        <f t="shared" si="0"/>
        <v>0</v>
      </c>
      <c r="H6" s="35"/>
    </row>
    <row r="7" spans="1:8" ht="15" x14ac:dyDescent="0.15">
      <c r="A7" s="65" t="s">
        <v>148</v>
      </c>
      <c r="B7" s="93">
        <v>0</v>
      </c>
      <c r="C7" s="91">
        <v>1334</v>
      </c>
      <c r="D7" s="33"/>
      <c r="E7" s="102">
        <f>C7*0.23</f>
        <v>306.82</v>
      </c>
      <c r="F7" s="34"/>
      <c r="G7" s="103">
        <f t="shared" si="0"/>
        <v>306.82</v>
      </c>
      <c r="H7" s="35"/>
    </row>
    <row r="8" spans="1:8" ht="15" x14ac:dyDescent="0.15">
      <c r="A8" s="65" t="s">
        <v>15</v>
      </c>
      <c r="B8" s="94">
        <v>0</v>
      </c>
      <c r="C8" s="34"/>
      <c r="D8" s="66">
        <v>0</v>
      </c>
      <c r="E8" s="33"/>
      <c r="F8" s="34"/>
      <c r="G8" s="98">
        <f t="shared" si="0"/>
        <v>0</v>
      </c>
      <c r="H8" s="35"/>
    </row>
    <row r="9" spans="1:8" ht="15" x14ac:dyDescent="0.15">
      <c r="A9" s="65" t="s">
        <v>62</v>
      </c>
      <c r="B9" s="99" t="s">
        <v>60</v>
      </c>
      <c r="C9" s="34"/>
      <c r="D9" s="33"/>
      <c r="E9" s="33"/>
      <c r="F9" s="99" t="s">
        <v>61</v>
      </c>
      <c r="G9" s="104" t="s">
        <v>25</v>
      </c>
      <c r="H9" s="35"/>
    </row>
    <row r="10" spans="1:8" ht="15" x14ac:dyDescent="0.15">
      <c r="A10" s="65" t="s">
        <v>63</v>
      </c>
      <c r="B10" s="55"/>
      <c r="C10" s="34"/>
      <c r="D10" s="33"/>
      <c r="E10" s="33"/>
      <c r="F10" s="99" t="s">
        <v>61</v>
      </c>
      <c r="G10" s="104" t="s">
        <v>25</v>
      </c>
      <c r="H10" s="35"/>
    </row>
    <row r="11" spans="1:8" ht="15" x14ac:dyDescent="0.15">
      <c r="A11" s="65" t="s">
        <v>64</v>
      </c>
      <c r="B11" s="55"/>
      <c r="C11" s="34"/>
      <c r="D11" s="33"/>
      <c r="E11" s="33"/>
      <c r="F11" s="99" t="s">
        <v>61</v>
      </c>
      <c r="G11" s="104" t="s">
        <v>25</v>
      </c>
      <c r="H11" s="35"/>
    </row>
    <row r="12" spans="1:8" ht="15" x14ac:dyDescent="0.15">
      <c r="A12" s="62" t="s">
        <v>14</v>
      </c>
      <c r="B12" s="55"/>
      <c r="C12" s="34"/>
      <c r="D12" s="33"/>
      <c r="E12" s="95">
        <v>0</v>
      </c>
      <c r="F12" s="33"/>
      <c r="G12" s="33"/>
      <c r="H12" s="35"/>
    </row>
    <row r="13" spans="1:8" ht="15" x14ac:dyDescent="0.15">
      <c r="A13" s="62" t="s">
        <v>19</v>
      </c>
      <c r="B13" s="55"/>
      <c r="C13" s="34"/>
      <c r="D13" s="33"/>
      <c r="E13" s="33"/>
      <c r="F13" s="96">
        <v>0</v>
      </c>
      <c r="G13" s="33"/>
      <c r="H13" s="35"/>
    </row>
    <row r="14" spans="1:8" ht="16" thickBot="1" x14ac:dyDescent="0.2">
      <c r="A14" s="63" t="s">
        <v>20</v>
      </c>
      <c r="B14" s="56"/>
      <c r="C14" s="40"/>
      <c r="D14" s="39"/>
      <c r="E14" s="39"/>
      <c r="F14" s="97">
        <v>0</v>
      </c>
      <c r="G14" s="40"/>
      <c r="H14" s="41"/>
    </row>
    <row r="15" spans="1:8" ht="16" thickBot="1" x14ac:dyDescent="0.2">
      <c r="A15" s="59" t="s">
        <v>54</v>
      </c>
      <c r="B15" s="57"/>
      <c r="C15" s="42"/>
      <c r="D15" s="43">
        <f t="shared" ref="D15:F15" si="1">SUM(D2:D14)</f>
        <v>0</v>
      </c>
      <c r="E15" s="43">
        <f t="shared" si="1"/>
        <v>306.82</v>
      </c>
      <c r="F15" s="43">
        <f t="shared" si="1"/>
        <v>168</v>
      </c>
      <c r="G15" s="111">
        <f>SUM(G2:G14)</f>
        <v>474.82</v>
      </c>
      <c r="H15" s="44"/>
    </row>
    <row r="17" spans="1:8" ht="16" x14ac:dyDescent="0.2">
      <c r="A17" s="29" t="s">
        <v>84</v>
      </c>
      <c r="B17" s="78" t="s">
        <v>149</v>
      </c>
      <c r="H17" s="79" t="s">
        <v>86</v>
      </c>
    </row>
    <row r="18" spans="1:8" ht="16" x14ac:dyDescent="0.2">
      <c r="A18" s="29" t="s">
        <v>85</v>
      </c>
      <c r="B18" s="78" t="s">
        <v>150</v>
      </c>
    </row>
    <row r="20" spans="1:8" x14ac:dyDescent="0.15">
      <c r="A20" s="105" t="s">
        <v>91</v>
      </c>
      <c r="B20" s="105">
        <v>250</v>
      </c>
    </row>
    <row r="21" spans="1:8" x14ac:dyDescent="0.15">
      <c r="A21" s="105" t="s">
        <v>92</v>
      </c>
      <c r="B21" s="105">
        <v>40</v>
      </c>
    </row>
    <row r="22" spans="1:8" x14ac:dyDescent="0.15">
      <c r="A22" s="105" t="s">
        <v>94</v>
      </c>
      <c r="B22" s="105">
        <f>B20/B21</f>
        <v>6.25</v>
      </c>
    </row>
    <row r="23" spans="1:8" x14ac:dyDescent="0.15">
      <c r="A23" s="105" t="s">
        <v>95</v>
      </c>
      <c r="B23" s="105">
        <v>4.5460000000000003</v>
      </c>
    </row>
    <row r="24" spans="1:8" x14ac:dyDescent="0.15">
      <c r="A24" s="106" t="s">
        <v>93</v>
      </c>
      <c r="B24" s="107">
        <f>B22*B23</f>
        <v>28.412500000000001</v>
      </c>
    </row>
  </sheetData>
  <hyperlinks>
    <hyperlink ref="A17" r:id="rId1" xr:uid="{BD1E1CCF-AED0-3E4A-8FA9-5BC2DCA9F12B}"/>
    <hyperlink ref="A18" r:id="rId2" xr:uid="{7972D78C-A439-0F4A-B9B2-94EF7CA09542}"/>
    <hyperlink ref="H17" r:id="rId3" xr:uid="{CED1215D-FACD-074F-BA4E-6E8EB745AED5}"/>
  </hyperlink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32530-6ED6-DD47-933C-C21DD195675A}">
  <sheetPr>
    <pageSetUpPr fitToPage="1"/>
  </sheetPr>
  <dimension ref="A1:I23"/>
  <sheetViews>
    <sheetView tabSelected="1" zoomScale="140" zoomScaleNormal="14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5" sqref="F25"/>
    </sheetView>
  </sheetViews>
  <sheetFormatPr baseColWidth="10" defaultRowHeight="14" x14ac:dyDescent="0.15"/>
  <cols>
    <col min="1" max="1" width="26.1640625" style="22" customWidth="1"/>
    <col min="2" max="2" width="26.33203125" style="22" customWidth="1"/>
    <col min="3" max="3" width="26.1640625" style="23" customWidth="1"/>
    <col min="4" max="4" width="36.5" style="23" customWidth="1"/>
    <col min="5" max="5" width="26.1640625" style="23" hidden="1" customWidth="1"/>
    <col min="6" max="6" width="36.83203125" style="23" customWidth="1"/>
    <col min="7" max="7" width="10.83203125" style="23"/>
    <col min="8" max="8" width="3.6640625" style="22" customWidth="1"/>
    <col min="9" max="9" width="18.33203125" style="22" customWidth="1"/>
    <col min="10" max="16384" width="10.83203125" style="22"/>
  </cols>
  <sheetData>
    <row r="1" spans="1:9" s="21" customFormat="1" ht="15" thickBot="1" x14ac:dyDescent="0.2">
      <c r="A1" s="80" t="s">
        <v>0</v>
      </c>
      <c r="B1" s="81" t="s">
        <v>1</v>
      </c>
      <c r="C1" s="81" t="s">
        <v>30</v>
      </c>
      <c r="D1" s="82" t="s">
        <v>90</v>
      </c>
      <c r="E1" s="83" t="s">
        <v>35</v>
      </c>
      <c r="F1" s="81" t="s">
        <v>99</v>
      </c>
      <c r="G1" s="108" t="s">
        <v>79</v>
      </c>
    </row>
    <row r="2" spans="1:9" ht="16" x14ac:dyDescent="0.2">
      <c r="A2" s="85" t="s">
        <v>6</v>
      </c>
      <c r="B2" s="8" t="s">
        <v>3</v>
      </c>
      <c r="C2" s="9" t="s">
        <v>23</v>
      </c>
      <c r="D2" s="180" t="s">
        <v>153</v>
      </c>
      <c r="E2" s="11"/>
      <c r="F2" s="183" t="s">
        <v>164</v>
      </c>
      <c r="G2" s="190" t="s">
        <v>83</v>
      </c>
    </row>
    <row r="3" spans="1:9" ht="16" x14ac:dyDescent="0.2">
      <c r="A3" s="88" t="s">
        <v>7</v>
      </c>
      <c r="B3" s="1" t="s">
        <v>10</v>
      </c>
      <c r="C3" s="2" t="s">
        <v>163</v>
      </c>
      <c r="D3" s="181" t="s">
        <v>165</v>
      </c>
      <c r="E3" s="3"/>
      <c r="F3" s="188" t="s">
        <v>98</v>
      </c>
      <c r="G3" s="110"/>
    </row>
    <row r="4" spans="1:9" x14ac:dyDescent="0.15">
      <c r="A4" s="86"/>
      <c r="B4" s="4" t="s">
        <v>11</v>
      </c>
      <c r="C4" s="5" t="s">
        <v>163</v>
      </c>
      <c r="D4" s="200" t="s">
        <v>167</v>
      </c>
      <c r="E4" s="6"/>
      <c r="F4" s="6"/>
      <c r="G4" s="110"/>
    </row>
    <row r="5" spans="1:9" ht="16" x14ac:dyDescent="0.2">
      <c r="A5" s="86"/>
      <c r="B5" s="4" t="s">
        <v>4</v>
      </c>
      <c r="C5" s="5" t="s">
        <v>21</v>
      </c>
      <c r="D5" s="181" t="s">
        <v>166</v>
      </c>
      <c r="E5" s="7"/>
      <c r="F5" s="182" t="s">
        <v>98</v>
      </c>
      <c r="G5" s="110"/>
    </row>
    <row r="6" spans="1:9" ht="16" x14ac:dyDescent="0.2">
      <c r="A6" s="86"/>
      <c r="B6" s="4" t="s">
        <v>5</v>
      </c>
      <c r="C6" s="5" t="s">
        <v>21</v>
      </c>
      <c r="D6" s="181"/>
      <c r="E6" s="7"/>
      <c r="F6" s="182" t="s">
        <v>98</v>
      </c>
      <c r="G6" s="110"/>
    </row>
    <row r="7" spans="1:9" ht="16" x14ac:dyDescent="0.2">
      <c r="A7" s="86"/>
      <c r="B7" s="4" t="s">
        <v>67</v>
      </c>
      <c r="C7" s="5" t="s">
        <v>68</v>
      </c>
      <c r="D7" s="181" t="s">
        <v>168</v>
      </c>
      <c r="E7" s="7"/>
      <c r="F7" s="181" t="s">
        <v>169</v>
      </c>
      <c r="G7" s="110"/>
    </row>
    <row r="8" spans="1:9" x14ac:dyDescent="0.15">
      <c r="A8" s="86"/>
      <c r="B8" s="4" t="s">
        <v>3</v>
      </c>
      <c r="C8" s="5" t="s">
        <v>34</v>
      </c>
      <c r="D8" s="200" t="s">
        <v>170</v>
      </c>
      <c r="E8" s="7"/>
      <c r="F8" s="201"/>
      <c r="G8" s="110"/>
    </row>
    <row r="9" spans="1:9" ht="16" x14ac:dyDescent="0.2">
      <c r="A9" s="87"/>
      <c r="B9" s="8" t="s">
        <v>102</v>
      </c>
      <c r="C9" s="9" t="s">
        <v>100</v>
      </c>
      <c r="D9" s="208" t="s">
        <v>157</v>
      </c>
      <c r="E9" s="11"/>
      <c r="F9" s="183" t="s">
        <v>156</v>
      </c>
      <c r="G9" s="190" t="s">
        <v>155</v>
      </c>
    </row>
    <row r="10" spans="1:9" ht="16" x14ac:dyDescent="0.2">
      <c r="A10" s="88" t="s">
        <v>87</v>
      </c>
      <c r="B10" s="1" t="s">
        <v>13</v>
      </c>
      <c r="C10" s="2" t="s">
        <v>33</v>
      </c>
      <c r="D10" s="186" t="s">
        <v>161</v>
      </c>
      <c r="E10" s="187"/>
      <c r="F10" s="182" t="s">
        <v>98</v>
      </c>
      <c r="G10" s="110"/>
    </row>
    <row r="11" spans="1:9" ht="16" x14ac:dyDescent="0.2">
      <c r="A11" s="86"/>
      <c r="B11" s="4" t="s">
        <v>14</v>
      </c>
      <c r="C11" s="5" t="s">
        <v>31</v>
      </c>
      <c r="D11" s="191" t="s">
        <v>162</v>
      </c>
      <c r="E11" s="15"/>
      <c r="F11" s="182" t="s">
        <v>98</v>
      </c>
      <c r="G11" s="110"/>
    </row>
    <row r="12" spans="1:9" x14ac:dyDescent="0.15">
      <c r="A12" s="87"/>
      <c r="B12" s="8" t="s">
        <v>88</v>
      </c>
      <c r="C12" s="9" t="s">
        <v>25</v>
      </c>
      <c r="D12" s="10"/>
      <c r="E12" s="10"/>
      <c r="F12" s="10"/>
      <c r="G12" s="193"/>
    </row>
    <row r="13" spans="1:9" ht="16" x14ac:dyDescent="0.2">
      <c r="A13" s="88" t="s">
        <v>8</v>
      </c>
      <c r="B13" s="1" t="s">
        <v>15</v>
      </c>
      <c r="C13" s="2" t="s">
        <v>26</v>
      </c>
      <c r="D13" s="188" t="s">
        <v>97</v>
      </c>
      <c r="E13" s="187"/>
      <c r="F13" s="188" t="s">
        <v>98</v>
      </c>
      <c r="G13" s="110"/>
      <c r="I13" s="109"/>
    </row>
    <row r="14" spans="1:9" ht="16" x14ac:dyDescent="0.2">
      <c r="A14" s="86"/>
      <c r="B14" s="4" t="s">
        <v>16</v>
      </c>
      <c r="C14" s="5" t="s">
        <v>27</v>
      </c>
      <c r="D14" s="181" t="s">
        <v>159</v>
      </c>
      <c r="E14" s="7"/>
      <c r="F14" s="182" t="s">
        <v>98</v>
      </c>
      <c r="G14" s="110"/>
    </row>
    <row r="15" spans="1:9" ht="16" x14ac:dyDescent="0.2">
      <c r="A15" s="86"/>
      <c r="B15" s="4" t="s">
        <v>171</v>
      </c>
      <c r="C15" s="5" t="s">
        <v>28</v>
      </c>
      <c r="D15" s="185" t="s">
        <v>172</v>
      </c>
      <c r="E15" s="7"/>
      <c r="F15" s="184" t="s">
        <v>178</v>
      </c>
      <c r="G15" s="189" t="s">
        <v>154</v>
      </c>
    </row>
    <row r="16" spans="1:9" ht="16" x14ac:dyDescent="0.2">
      <c r="A16" s="86"/>
      <c r="B16" s="4" t="s">
        <v>173</v>
      </c>
      <c r="C16" s="5" t="s">
        <v>28</v>
      </c>
      <c r="D16" s="185" t="s">
        <v>172</v>
      </c>
      <c r="E16" s="7"/>
      <c r="F16" s="184" t="s">
        <v>177</v>
      </c>
      <c r="G16" s="190" t="s">
        <v>154</v>
      </c>
    </row>
    <row r="17" spans="1:7" ht="17" thickBot="1" x14ac:dyDescent="0.25">
      <c r="A17" s="202" t="s">
        <v>9</v>
      </c>
      <c r="B17" s="203" t="s">
        <v>174</v>
      </c>
      <c r="C17" s="204" t="s">
        <v>29</v>
      </c>
      <c r="D17" s="207" t="s">
        <v>176</v>
      </c>
      <c r="E17" s="206"/>
      <c r="F17" s="205" t="s">
        <v>158</v>
      </c>
      <c r="G17" s="192" t="s">
        <v>175</v>
      </c>
    </row>
    <row r="19" spans="1:7" x14ac:dyDescent="0.15">
      <c r="D19" s="21" t="s">
        <v>101</v>
      </c>
    </row>
    <row r="20" spans="1:7" ht="16" x14ac:dyDescent="0.2">
      <c r="D20" s="194" t="s">
        <v>41</v>
      </c>
    </row>
    <row r="21" spans="1:7" ht="16" x14ac:dyDescent="0.2">
      <c r="D21" s="195" t="s">
        <v>42</v>
      </c>
    </row>
    <row r="22" spans="1:7" ht="16" x14ac:dyDescent="0.2">
      <c r="D22" s="196" t="s">
        <v>39</v>
      </c>
    </row>
    <row r="23" spans="1:7" x14ac:dyDescent="0.15">
      <c r="D23" s="24" t="s">
        <v>160</v>
      </c>
    </row>
  </sheetData>
  <pageMargins left="0.7" right="0.7" top="0.75" bottom="0.75" header="0.3" footer="0.3"/>
  <pageSetup paperSize="9" scale="77" orientation="landscape" horizontalDpi="0" verticalDpi="0" copies="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C67AA-66D5-1D4A-97CF-52B1FD40E3A0}">
  <sheetPr>
    <pageSetUpPr fitToPage="1"/>
  </sheetPr>
  <dimension ref="A1"/>
  <sheetViews>
    <sheetView zoomScale="110" zoomScaleNormal="110" workbookViewId="0">
      <selection activeCell="O19" sqref="O19"/>
    </sheetView>
  </sheetViews>
  <sheetFormatPr baseColWidth="10" defaultRowHeight="16" x14ac:dyDescent="0.2"/>
  <sheetData/>
  <pageMargins left="0.7" right="0.7" top="0.75" bottom="0.75" header="0.3" footer="0.3"/>
  <pageSetup paperSize="9" scale="70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FB5E9-9C30-E74F-ABA9-173A883D68EA}">
  <sheetPr>
    <pageSetUpPr fitToPage="1"/>
  </sheetPr>
  <dimension ref="A1:Q103"/>
  <sheetViews>
    <sheetView zoomScale="151" zoomScaleNormal="150" workbookViewId="0">
      <selection activeCell="A18" sqref="A18"/>
    </sheetView>
  </sheetViews>
  <sheetFormatPr baseColWidth="10" defaultColWidth="5.83203125" defaultRowHeight="14" x14ac:dyDescent="0.2"/>
  <cols>
    <col min="1" max="1" width="56.5" style="121" customWidth="1"/>
    <col min="2" max="2" width="13.33203125" style="115" customWidth="1"/>
    <col min="3" max="3" width="3.83203125" style="117" bestFit="1" customWidth="1"/>
    <col min="4" max="4" width="4.83203125" style="117" bestFit="1" customWidth="1"/>
    <col min="5" max="5" width="8" style="118" bestFit="1" customWidth="1"/>
    <col min="6" max="6" width="8.5" style="119" bestFit="1" customWidth="1"/>
    <col min="7" max="7" width="8.6640625" style="118" bestFit="1" customWidth="1"/>
    <col min="8" max="8" width="9.33203125" style="118" bestFit="1" customWidth="1"/>
    <col min="9" max="9" width="9.83203125" style="118" bestFit="1" customWidth="1"/>
    <col min="10" max="10" width="9.5" style="118" bestFit="1" customWidth="1"/>
    <col min="11" max="11" width="7.6640625" style="118" bestFit="1" customWidth="1"/>
    <col min="12" max="12" width="8.6640625" style="118" bestFit="1" customWidth="1"/>
    <col min="13" max="13" width="9.6640625" style="118" customWidth="1"/>
    <col min="14" max="14" width="9.33203125" style="120" bestFit="1" customWidth="1"/>
    <col min="15" max="16" width="11.33203125" style="121" customWidth="1"/>
    <col min="17" max="17" width="9.1640625" style="121" bestFit="1" customWidth="1"/>
    <col min="18" max="16384" width="5.83203125" style="121"/>
  </cols>
  <sheetData>
    <row r="1" spans="1:17" s="112" customFormat="1" ht="28.25" customHeight="1" thickBot="1" x14ac:dyDescent="0.25">
      <c r="A1" s="197" t="s">
        <v>103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17" s="115" customFormat="1" ht="48" x14ac:dyDescent="0.2">
      <c r="A2" s="140" t="s">
        <v>151</v>
      </c>
      <c r="B2" s="141" t="s">
        <v>104</v>
      </c>
      <c r="C2" s="142" t="s">
        <v>105</v>
      </c>
      <c r="D2" s="142"/>
      <c r="E2" s="143" t="s">
        <v>106</v>
      </c>
      <c r="F2" s="144" t="s">
        <v>107</v>
      </c>
      <c r="G2" s="140" t="s">
        <v>108</v>
      </c>
      <c r="H2" s="140" t="s">
        <v>109</v>
      </c>
      <c r="I2" s="140" t="s">
        <v>110</v>
      </c>
      <c r="J2" s="140" t="s">
        <v>111</v>
      </c>
      <c r="K2" s="140" t="s">
        <v>112</v>
      </c>
      <c r="L2" s="140" t="s">
        <v>113</v>
      </c>
      <c r="M2" s="140" t="s">
        <v>114</v>
      </c>
      <c r="N2" s="145" t="s">
        <v>115</v>
      </c>
      <c r="O2" s="146" t="s">
        <v>116</v>
      </c>
      <c r="P2" s="147" t="s">
        <v>117</v>
      </c>
      <c r="Q2" s="148"/>
    </row>
    <row r="3" spans="1:17" x14ac:dyDescent="0.2">
      <c r="A3" s="149" t="s">
        <v>118</v>
      </c>
      <c r="B3" s="148"/>
      <c r="C3" s="150"/>
      <c r="D3" s="150"/>
      <c r="E3" s="151"/>
      <c r="F3" s="152"/>
      <c r="G3" s="151"/>
      <c r="H3" s="151"/>
      <c r="I3" s="151"/>
      <c r="J3" s="151"/>
      <c r="K3" s="151"/>
      <c r="L3" s="151"/>
      <c r="M3" s="151"/>
      <c r="N3" s="153"/>
      <c r="O3" s="154"/>
      <c r="P3" s="155"/>
      <c r="Q3" s="156"/>
    </row>
    <row r="4" spans="1:17" ht="15" x14ac:dyDescent="0.2">
      <c r="A4" s="156" t="s">
        <v>119</v>
      </c>
      <c r="B4" s="148" t="s">
        <v>120</v>
      </c>
      <c r="C4" s="150">
        <v>54</v>
      </c>
      <c r="D4" s="150" t="s">
        <v>121</v>
      </c>
      <c r="E4" s="157">
        <v>0.25</v>
      </c>
      <c r="F4" s="158">
        <f t="shared" ref="F4:F6" si="0">E4/1000</f>
        <v>2.5000000000000001E-4</v>
      </c>
      <c r="G4" s="141">
        <v>50.6</v>
      </c>
      <c r="H4" s="141">
        <v>54</v>
      </c>
      <c r="I4" s="141">
        <f>H4*G4</f>
        <v>2732.4</v>
      </c>
      <c r="J4" s="159">
        <f>I4*F4</f>
        <v>0.68310000000000004</v>
      </c>
      <c r="K4" s="141">
        <v>70</v>
      </c>
      <c r="L4" s="159">
        <f>K4*J4</f>
        <v>47.817</v>
      </c>
      <c r="M4" s="141">
        <v>6</v>
      </c>
      <c r="N4" s="160">
        <f t="shared" ref="N4:N6" si="1">M4*L4</f>
        <v>286.90199999999999</v>
      </c>
      <c r="O4" s="154">
        <f>I4*K4</f>
        <v>191268</v>
      </c>
      <c r="P4" s="155">
        <f>I4*168</f>
        <v>459043.2</v>
      </c>
      <c r="Q4" s="156"/>
    </row>
    <row r="5" spans="1:17" ht="30" x14ac:dyDescent="0.2">
      <c r="A5" s="161" t="s">
        <v>122</v>
      </c>
      <c r="B5" s="148" t="s">
        <v>123</v>
      </c>
      <c r="C5" s="150">
        <v>2</v>
      </c>
      <c r="D5" s="150" t="s">
        <v>121</v>
      </c>
      <c r="E5" s="157">
        <v>0.25</v>
      </c>
      <c r="F5" s="158">
        <f t="shared" si="0"/>
        <v>2.5000000000000001E-4</v>
      </c>
      <c r="G5" s="141">
        <v>138</v>
      </c>
      <c r="H5" s="141">
        <v>1</v>
      </c>
      <c r="I5" s="141">
        <f>H5*G5</f>
        <v>138</v>
      </c>
      <c r="J5" s="159">
        <f>I5*F5</f>
        <v>3.4500000000000003E-2</v>
      </c>
      <c r="K5" s="141">
        <v>70</v>
      </c>
      <c r="L5" s="159">
        <f t="shared" ref="L5:L6" si="2">K5*J5</f>
        <v>2.415</v>
      </c>
      <c r="M5" s="141">
        <v>6</v>
      </c>
      <c r="N5" s="160">
        <f t="shared" si="1"/>
        <v>14.49</v>
      </c>
      <c r="O5" s="154">
        <f t="shared" ref="O5:O20" si="3">I5*K5</f>
        <v>9660</v>
      </c>
      <c r="P5" s="155">
        <f t="shared" ref="P5:P20" si="4">I5*168</f>
        <v>23184</v>
      </c>
      <c r="Q5" s="156"/>
    </row>
    <row r="6" spans="1:17" ht="15" x14ac:dyDescent="0.2">
      <c r="A6" s="156" t="s">
        <v>124</v>
      </c>
      <c r="B6" s="148"/>
      <c r="C6" s="150">
        <v>4</v>
      </c>
      <c r="D6" s="150" t="s">
        <v>121</v>
      </c>
      <c r="E6" s="162">
        <v>0.25</v>
      </c>
      <c r="F6" s="163">
        <f t="shared" si="0"/>
        <v>2.5000000000000001E-4</v>
      </c>
      <c r="G6" s="140">
        <v>17.5</v>
      </c>
      <c r="H6" s="140">
        <v>4</v>
      </c>
      <c r="I6" s="140">
        <f t="shared" ref="I6" si="5">H6*G6</f>
        <v>70</v>
      </c>
      <c r="J6" s="164">
        <f t="shared" ref="J6" si="6">I6*F6</f>
        <v>1.7500000000000002E-2</v>
      </c>
      <c r="K6" s="140">
        <v>70</v>
      </c>
      <c r="L6" s="164">
        <f t="shared" si="2"/>
        <v>1.2250000000000001</v>
      </c>
      <c r="M6" s="140">
        <v>6</v>
      </c>
      <c r="N6" s="165">
        <f t="shared" si="1"/>
        <v>7.3500000000000005</v>
      </c>
      <c r="O6" s="154">
        <f t="shared" si="3"/>
        <v>4900</v>
      </c>
      <c r="P6" s="155">
        <f t="shared" si="4"/>
        <v>11760</v>
      </c>
      <c r="Q6" s="156"/>
    </row>
    <row r="7" spans="1:17" x14ac:dyDescent="0.2">
      <c r="A7" s="156"/>
      <c r="B7" s="148"/>
      <c r="C7" s="150"/>
      <c r="D7" s="150"/>
      <c r="E7" s="151"/>
      <c r="F7" s="152"/>
      <c r="G7" s="151"/>
      <c r="H7" s="151"/>
      <c r="I7" s="151"/>
      <c r="J7" s="151"/>
      <c r="K7" s="151"/>
      <c r="L7" s="151"/>
      <c r="M7" s="151"/>
      <c r="N7" s="153"/>
      <c r="O7" s="154">
        <f t="shared" si="3"/>
        <v>0</v>
      </c>
      <c r="P7" s="155">
        <f t="shared" si="4"/>
        <v>0</v>
      </c>
      <c r="Q7" s="156"/>
    </row>
    <row r="8" spans="1:17" ht="30" x14ac:dyDescent="0.2">
      <c r="A8" s="161" t="s">
        <v>125</v>
      </c>
      <c r="B8" s="148"/>
      <c r="C8" s="150"/>
      <c r="D8" s="150" t="s">
        <v>126</v>
      </c>
      <c r="E8" s="162">
        <v>0.25</v>
      </c>
      <c r="F8" s="163">
        <f t="shared" ref="F8:F9" si="7">E8/1000</f>
        <v>2.5000000000000001E-4</v>
      </c>
      <c r="G8" s="140">
        <v>4.8</v>
      </c>
      <c r="H8" s="140">
        <v>30</v>
      </c>
      <c r="I8" s="140">
        <f>H8*G8</f>
        <v>144</v>
      </c>
      <c r="J8" s="164">
        <f>I8*F8</f>
        <v>3.6000000000000004E-2</v>
      </c>
      <c r="K8" s="140">
        <v>70</v>
      </c>
      <c r="L8" s="164">
        <f t="shared" ref="L8:L9" si="8">K8*J8</f>
        <v>2.5200000000000005</v>
      </c>
      <c r="M8" s="140">
        <v>6</v>
      </c>
      <c r="N8" s="165">
        <f t="shared" ref="N8:N9" si="9">M8*L8</f>
        <v>15.120000000000003</v>
      </c>
      <c r="O8" s="154">
        <f t="shared" si="3"/>
        <v>10080</v>
      </c>
      <c r="P8" s="155">
        <f t="shared" si="4"/>
        <v>24192</v>
      </c>
      <c r="Q8" s="156"/>
    </row>
    <row r="9" spans="1:17" ht="15" x14ac:dyDescent="0.2">
      <c r="A9" s="156" t="s">
        <v>127</v>
      </c>
      <c r="B9" s="148" t="s">
        <v>128</v>
      </c>
      <c r="C9" s="150">
        <v>1</v>
      </c>
      <c r="D9" s="150" t="s">
        <v>121</v>
      </c>
      <c r="E9" s="162">
        <v>0.25</v>
      </c>
      <c r="F9" s="163">
        <f t="shared" si="7"/>
        <v>2.5000000000000001E-4</v>
      </c>
      <c r="G9" s="140">
        <v>18.399999999999999</v>
      </c>
      <c r="H9" s="140">
        <v>1</v>
      </c>
      <c r="I9" s="140">
        <f t="shared" ref="I9" si="10">H9*G9</f>
        <v>18.399999999999999</v>
      </c>
      <c r="J9" s="164">
        <f t="shared" ref="J9" si="11">I9*F9</f>
        <v>4.5999999999999999E-3</v>
      </c>
      <c r="K9" s="140">
        <v>70</v>
      </c>
      <c r="L9" s="164">
        <f t="shared" si="8"/>
        <v>0.32200000000000001</v>
      </c>
      <c r="M9" s="140">
        <v>6</v>
      </c>
      <c r="N9" s="165">
        <f t="shared" si="9"/>
        <v>1.9319999999999999</v>
      </c>
      <c r="O9" s="154">
        <f t="shared" si="3"/>
        <v>1288</v>
      </c>
      <c r="P9" s="155">
        <f t="shared" si="4"/>
        <v>3091.2</v>
      </c>
      <c r="Q9" s="156"/>
    </row>
    <row r="10" spans="1:17" ht="15" x14ac:dyDescent="0.2">
      <c r="A10" s="156"/>
      <c r="B10" s="148"/>
      <c r="C10" s="150"/>
      <c r="D10" s="150"/>
      <c r="E10" s="162"/>
      <c r="F10" s="163"/>
      <c r="G10" s="140"/>
      <c r="H10" s="140"/>
      <c r="I10" s="140"/>
      <c r="J10" s="164"/>
      <c r="K10" s="140"/>
      <c r="L10" s="164"/>
      <c r="M10" s="140"/>
      <c r="N10" s="165"/>
      <c r="O10" s="154">
        <f t="shared" si="3"/>
        <v>0</v>
      </c>
      <c r="P10" s="155">
        <f t="shared" si="4"/>
        <v>0</v>
      </c>
      <c r="Q10" s="156"/>
    </row>
    <row r="11" spans="1:17" ht="15" x14ac:dyDescent="0.2">
      <c r="A11" s="156" t="s">
        <v>129</v>
      </c>
      <c r="B11" s="148" t="s">
        <v>130</v>
      </c>
      <c r="C11" s="150">
        <v>10</v>
      </c>
      <c r="D11" s="150" t="s">
        <v>121</v>
      </c>
      <c r="E11" s="162">
        <v>0.25</v>
      </c>
      <c r="F11" s="163">
        <f t="shared" ref="F11" si="12">E11/1000</f>
        <v>2.5000000000000001E-4</v>
      </c>
      <c r="G11" s="140">
        <v>4.5999999999999996</v>
      </c>
      <c r="H11" s="140">
        <v>10</v>
      </c>
      <c r="I11" s="140">
        <f t="shared" ref="I11" si="13">H11*G11</f>
        <v>46</v>
      </c>
      <c r="J11" s="164">
        <f t="shared" ref="J11" si="14">I11*F11</f>
        <v>1.15E-2</v>
      </c>
      <c r="K11" s="140">
        <v>70</v>
      </c>
      <c r="L11" s="164">
        <f t="shared" ref="L11" si="15">K11*J11</f>
        <v>0.80499999999999994</v>
      </c>
      <c r="M11" s="140">
        <v>6</v>
      </c>
      <c r="N11" s="165">
        <f t="shared" ref="N11" si="16">M11*L11</f>
        <v>4.83</v>
      </c>
      <c r="O11" s="154">
        <f t="shared" si="3"/>
        <v>3220</v>
      </c>
      <c r="P11" s="155">
        <f t="shared" si="4"/>
        <v>7728</v>
      </c>
      <c r="Q11" s="156"/>
    </row>
    <row r="12" spans="1:17" x14ac:dyDescent="0.2">
      <c r="A12" s="156"/>
      <c r="B12" s="148"/>
      <c r="C12" s="150"/>
      <c r="D12" s="150"/>
      <c r="E12" s="151"/>
      <c r="F12" s="152"/>
      <c r="G12" s="151"/>
      <c r="H12" s="151"/>
      <c r="I12" s="151"/>
      <c r="J12" s="151"/>
      <c r="K12" s="151"/>
      <c r="L12" s="151"/>
      <c r="M12" s="151"/>
      <c r="N12" s="153"/>
      <c r="O12" s="154">
        <f t="shared" si="3"/>
        <v>0</v>
      </c>
      <c r="P12" s="155">
        <f t="shared" si="4"/>
        <v>0</v>
      </c>
      <c r="Q12" s="156"/>
    </row>
    <row r="13" spans="1:17" ht="15" x14ac:dyDescent="0.2">
      <c r="A13" s="156" t="s">
        <v>131</v>
      </c>
      <c r="B13" s="148" t="s">
        <v>132</v>
      </c>
      <c r="C13" s="150">
        <v>15</v>
      </c>
      <c r="D13" s="150" t="s">
        <v>121</v>
      </c>
      <c r="E13" s="162">
        <v>0.25</v>
      </c>
      <c r="F13" s="163">
        <f>E13/1000</f>
        <v>2.5000000000000001E-4</v>
      </c>
      <c r="G13" s="140">
        <v>5.2</v>
      </c>
      <c r="H13" s="140">
        <v>15</v>
      </c>
      <c r="I13" s="140">
        <f>H13*G13</f>
        <v>78</v>
      </c>
      <c r="J13" s="164">
        <f>I13*F13</f>
        <v>1.95E-2</v>
      </c>
      <c r="K13" s="140">
        <v>70</v>
      </c>
      <c r="L13" s="164">
        <f>K13*J13</f>
        <v>1.365</v>
      </c>
      <c r="M13" s="140">
        <v>6</v>
      </c>
      <c r="N13" s="165">
        <f>M13*L13</f>
        <v>8.19</v>
      </c>
      <c r="O13" s="154">
        <f t="shared" si="3"/>
        <v>5460</v>
      </c>
      <c r="P13" s="155">
        <f t="shared" si="4"/>
        <v>13104</v>
      </c>
      <c r="Q13" s="156"/>
    </row>
    <row r="14" spans="1:17" ht="15" x14ac:dyDescent="0.2">
      <c r="A14" s="156" t="s">
        <v>133</v>
      </c>
      <c r="B14" s="148" t="s">
        <v>134</v>
      </c>
      <c r="C14" s="150">
        <v>4</v>
      </c>
      <c r="D14" s="150" t="s">
        <v>126</v>
      </c>
      <c r="E14" s="162">
        <v>0.25</v>
      </c>
      <c r="F14" s="163">
        <f>E14/1000</f>
        <v>2.5000000000000001E-4</v>
      </c>
      <c r="G14" s="140">
        <v>9.1999999999999993</v>
      </c>
      <c r="H14" s="140">
        <v>4</v>
      </c>
      <c r="I14" s="140">
        <f>H14*G14</f>
        <v>36.799999999999997</v>
      </c>
      <c r="J14" s="164">
        <f>I14*F14</f>
        <v>9.1999999999999998E-3</v>
      </c>
      <c r="K14" s="140">
        <v>70</v>
      </c>
      <c r="L14" s="164">
        <f>K14*J14</f>
        <v>0.64400000000000002</v>
      </c>
      <c r="M14" s="140">
        <v>6</v>
      </c>
      <c r="N14" s="165">
        <f>M14*L14</f>
        <v>3.8639999999999999</v>
      </c>
      <c r="O14" s="154">
        <f t="shared" si="3"/>
        <v>2576</v>
      </c>
      <c r="P14" s="155">
        <f t="shared" si="4"/>
        <v>6182.4</v>
      </c>
      <c r="Q14" s="156"/>
    </row>
    <row r="15" spans="1:17" ht="15" x14ac:dyDescent="0.2">
      <c r="A15" s="156" t="s">
        <v>135</v>
      </c>
      <c r="B15" s="166" t="s">
        <v>136</v>
      </c>
      <c r="C15" s="150">
        <v>1</v>
      </c>
      <c r="D15" s="150" t="s">
        <v>121</v>
      </c>
      <c r="E15" s="162">
        <v>0.25</v>
      </c>
      <c r="F15" s="163">
        <f t="shared" ref="F15:F26" si="17">E15/1000</f>
        <v>2.5000000000000001E-4</v>
      </c>
      <c r="G15" s="140">
        <v>55.2</v>
      </c>
      <c r="H15" s="140">
        <v>1</v>
      </c>
      <c r="I15" s="140">
        <f t="shared" ref="I15:I16" si="18">H15*G15</f>
        <v>55.2</v>
      </c>
      <c r="J15" s="164">
        <f t="shared" ref="J15:J16" si="19">I15*F15</f>
        <v>1.3800000000000002E-2</v>
      </c>
      <c r="K15" s="140">
        <v>70</v>
      </c>
      <c r="L15" s="164">
        <f t="shared" ref="L15:L16" si="20">K15*J15</f>
        <v>0.96600000000000008</v>
      </c>
      <c r="M15" s="140">
        <v>6</v>
      </c>
      <c r="N15" s="165">
        <f t="shared" ref="N15:N16" si="21">M15*L15</f>
        <v>5.7960000000000003</v>
      </c>
      <c r="O15" s="154">
        <f t="shared" si="3"/>
        <v>3864</v>
      </c>
      <c r="P15" s="155">
        <f t="shared" si="4"/>
        <v>9273.6</v>
      </c>
      <c r="Q15" s="156"/>
    </row>
    <row r="16" spans="1:17" ht="15" x14ac:dyDescent="0.2">
      <c r="A16" s="156" t="s">
        <v>152</v>
      </c>
      <c r="B16" s="166"/>
      <c r="C16" s="150">
        <v>66</v>
      </c>
      <c r="D16" s="150" t="s">
        <v>121</v>
      </c>
      <c r="E16" s="162">
        <v>0.25</v>
      </c>
      <c r="F16" s="163">
        <f t="shared" si="17"/>
        <v>2.5000000000000001E-4</v>
      </c>
      <c r="G16" s="140">
        <v>1.2</v>
      </c>
      <c r="H16" s="140">
        <v>66</v>
      </c>
      <c r="I16" s="140">
        <f t="shared" si="18"/>
        <v>79.2</v>
      </c>
      <c r="J16" s="164">
        <f t="shared" si="19"/>
        <v>1.9800000000000002E-2</v>
      </c>
      <c r="K16" s="140">
        <v>70</v>
      </c>
      <c r="L16" s="164">
        <f t="shared" si="20"/>
        <v>1.3860000000000001</v>
      </c>
      <c r="M16" s="140">
        <v>6</v>
      </c>
      <c r="N16" s="165">
        <f t="shared" si="21"/>
        <v>8.3160000000000007</v>
      </c>
      <c r="O16" s="154">
        <f t="shared" si="3"/>
        <v>5544</v>
      </c>
      <c r="P16" s="155">
        <f t="shared" si="4"/>
        <v>13305.6</v>
      </c>
      <c r="Q16" s="156"/>
    </row>
    <row r="17" spans="1:17" ht="15" x14ac:dyDescent="0.2">
      <c r="A17" s="156"/>
      <c r="B17" s="166"/>
      <c r="C17" s="150"/>
      <c r="D17" s="150"/>
      <c r="E17" s="162"/>
      <c r="F17" s="163"/>
      <c r="G17" s="140"/>
      <c r="H17" s="140"/>
      <c r="I17" s="140"/>
      <c r="J17" s="164"/>
      <c r="K17" s="140"/>
      <c r="L17" s="164"/>
      <c r="M17" s="140"/>
      <c r="N17" s="165"/>
      <c r="O17" s="154">
        <f t="shared" si="3"/>
        <v>0</v>
      </c>
      <c r="P17" s="155">
        <f t="shared" si="4"/>
        <v>0</v>
      </c>
      <c r="Q17" s="156"/>
    </row>
    <row r="18" spans="1:17" ht="15" x14ac:dyDescent="0.2">
      <c r="A18" s="156" t="s">
        <v>119</v>
      </c>
      <c r="B18" s="148" t="str">
        <f>B4</f>
        <v>80 x 200cm</v>
      </c>
      <c r="C18" s="150">
        <v>8</v>
      </c>
      <c r="D18" s="150" t="s">
        <v>121</v>
      </c>
      <c r="E18" s="157">
        <v>0.25</v>
      </c>
      <c r="F18" s="158">
        <f t="shared" ref="F18" si="22">E18/1000</f>
        <v>2.5000000000000001E-4</v>
      </c>
      <c r="G18" s="141">
        <f>G4</f>
        <v>50.6</v>
      </c>
      <c r="H18" s="141">
        <v>8</v>
      </c>
      <c r="I18" s="141">
        <f>H18*G18</f>
        <v>404.8</v>
      </c>
      <c r="J18" s="159">
        <f>I18*F18</f>
        <v>0.1012</v>
      </c>
      <c r="K18" s="141">
        <v>70</v>
      </c>
      <c r="L18" s="159">
        <f t="shared" ref="L18" si="23">K18*J18</f>
        <v>7.0839999999999996</v>
      </c>
      <c r="M18" s="141">
        <v>6</v>
      </c>
      <c r="N18" s="160">
        <f t="shared" ref="N18" si="24">M18*L18</f>
        <v>42.503999999999998</v>
      </c>
      <c r="O18" s="154">
        <f t="shared" si="3"/>
        <v>28336</v>
      </c>
      <c r="P18" s="155">
        <f t="shared" si="4"/>
        <v>68006.400000000009</v>
      </c>
      <c r="Q18" s="156"/>
    </row>
    <row r="19" spans="1:17" ht="15" x14ac:dyDescent="0.2">
      <c r="A19" s="156" t="s">
        <v>137</v>
      </c>
      <c r="B19" s="148" t="s">
        <v>130</v>
      </c>
      <c r="C19" s="150">
        <v>8</v>
      </c>
      <c r="D19" s="150" t="s">
        <v>121</v>
      </c>
      <c r="E19" s="162">
        <v>0.25</v>
      </c>
      <c r="F19" s="163">
        <f>E19/1000</f>
        <v>2.5000000000000001E-4</v>
      </c>
      <c r="G19" s="140">
        <v>4.5999999999999996</v>
      </c>
      <c r="H19" s="140">
        <v>8</v>
      </c>
      <c r="I19" s="140">
        <f>H19*G19</f>
        <v>36.799999999999997</v>
      </c>
      <c r="J19" s="164">
        <f>I19*F19</f>
        <v>9.1999999999999998E-3</v>
      </c>
      <c r="K19" s="140">
        <v>70</v>
      </c>
      <c r="L19" s="164">
        <f>K19*J19</f>
        <v>0.64400000000000002</v>
      </c>
      <c r="M19" s="140">
        <v>6</v>
      </c>
      <c r="N19" s="165">
        <f>M19*L19</f>
        <v>3.8639999999999999</v>
      </c>
      <c r="O19" s="154">
        <f t="shared" si="3"/>
        <v>2576</v>
      </c>
      <c r="P19" s="155">
        <f t="shared" si="4"/>
        <v>6182.4</v>
      </c>
      <c r="Q19" s="156"/>
    </row>
    <row r="20" spans="1:17" ht="16" thickBot="1" x14ac:dyDescent="0.25">
      <c r="A20" s="156" t="s">
        <v>138</v>
      </c>
      <c r="B20" s="148" t="s">
        <v>139</v>
      </c>
      <c r="C20" s="150">
        <v>50</v>
      </c>
      <c r="D20" s="150" t="s">
        <v>121</v>
      </c>
      <c r="E20" s="162">
        <v>0.25</v>
      </c>
      <c r="F20" s="163">
        <f>E20/1000</f>
        <v>2.5000000000000001E-4</v>
      </c>
      <c r="G20" s="140">
        <v>13.8</v>
      </c>
      <c r="H20" s="140">
        <v>50</v>
      </c>
      <c r="I20" s="140">
        <f>H20*G20</f>
        <v>690</v>
      </c>
      <c r="J20" s="164">
        <f>I20*F20</f>
        <v>0.17250000000000001</v>
      </c>
      <c r="K20" s="140">
        <v>70</v>
      </c>
      <c r="L20" s="164">
        <f>K20*J20</f>
        <v>12.075000000000001</v>
      </c>
      <c r="M20" s="140">
        <v>6</v>
      </c>
      <c r="N20" s="165">
        <f>M20*L20</f>
        <v>72.45</v>
      </c>
      <c r="O20" s="154">
        <f t="shared" si="3"/>
        <v>48300</v>
      </c>
      <c r="P20" s="155">
        <f t="shared" si="4"/>
        <v>115920</v>
      </c>
      <c r="Q20" s="156"/>
    </row>
    <row r="21" spans="1:17" ht="16" thickBot="1" x14ac:dyDescent="0.25">
      <c r="A21" s="198" t="s">
        <v>140</v>
      </c>
      <c r="B21" s="198"/>
      <c r="C21" s="198"/>
      <c r="D21" s="198"/>
      <c r="E21" s="198"/>
      <c r="F21" s="198"/>
      <c r="G21" s="198"/>
      <c r="H21" s="140"/>
      <c r="I21" s="140"/>
      <c r="J21" s="164"/>
      <c r="K21" s="140"/>
      <c r="L21" s="164"/>
      <c r="M21" s="167" t="s">
        <v>141</v>
      </c>
      <c r="N21" s="168">
        <f>SUM(N4:N20)</f>
        <v>475.60799999999995</v>
      </c>
      <c r="O21" s="169">
        <f t="shared" ref="O21:P21" si="25">SUM(O4:O20)</f>
        <v>317072</v>
      </c>
      <c r="P21" s="170">
        <f t="shared" si="25"/>
        <v>760972.80000000005</v>
      </c>
      <c r="Q21" s="156"/>
    </row>
    <row r="22" spans="1:17" ht="15" x14ac:dyDescent="0.2">
      <c r="A22" s="156"/>
      <c r="B22" s="166"/>
      <c r="C22" s="150"/>
      <c r="D22" s="150"/>
      <c r="E22" s="162"/>
      <c r="F22" s="163"/>
      <c r="G22" s="140"/>
      <c r="H22" s="140"/>
      <c r="I22" s="140"/>
      <c r="J22" s="164"/>
      <c r="K22" s="140"/>
      <c r="L22" s="164"/>
      <c r="M22" s="167"/>
      <c r="N22" s="168"/>
      <c r="O22" s="154"/>
      <c r="P22" s="155"/>
      <c r="Q22" s="156"/>
    </row>
    <row r="23" spans="1:17" ht="15" x14ac:dyDescent="0.2">
      <c r="A23" s="149" t="s">
        <v>142</v>
      </c>
      <c r="B23" s="166"/>
      <c r="C23" s="150"/>
      <c r="D23" s="150"/>
      <c r="E23" s="162"/>
      <c r="F23" s="163"/>
      <c r="G23" s="140"/>
      <c r="H23" s="140"/>
      <c r="I23" s="140"/>
      <c r="J23" s="164"/>
      <c r="K23" s="140"/>
      <c r="L23" s="164"/>
      <c r="M23" s="140"/>
      <c r="N23" s="165"/>
      <c r="O23" s="154"/>
      <c r="P23" s="155"/>
      <c r="Q23" s="156"/>
    </row>
    <row r="24" spans="1:17" ht="15" x14ac:dyDescent="0.2">
      <c r="A24" s="156" t="s">
        <v>143</v>
      </c>
      <c r="B24" s="166"/>
      <c r="C24" s="150">
        <v>1</v>
      </c>
      <c r="D24" s="150"/>
      <c r="E24" s="162">
        <v>0.25</v>
      </c>
      <c r="F24" s="163">
        <f t="shared" si="17"/>
        <v>2.5000000000000001E-4</v>
      </c>
      <c r="G24" s="140">
        <v>4.5999999999999996</v>
      </c>
      <c r="H24" s="140">
        <v>50</v>
      </c>
      <c r="I24" s="140">
        <f t="shared" ref="I24:I26" si="26">H24*G24</f>
        <v>229.99999999999997</v>
      </c>
      <c r="J24" s="164">
        <f t="shared" ref="J24:J26" si="27">I24*F24</f>
        <v>5.7499999999999996E-2</v>
      </c>
      <c r="K24" s="140">
        <v>70</v>
      </c>
      <c r="L24" s="164">
        <f t="shared" ref="L24:L26" si="28">K24*J24</f>
        <v>4.0249999999999995</v>
      </c>
      <c r="M24" s="140">
        <v>6</v>
      </c>
      <c r="N24" s="165">
        <f t="shared" ref="N24:N26" si="29">M24*L24</f>
        <v>24.15</v>
      </c>
      <c r="O24" s="154">
        <f t="shared" ref="O24:O26" si="30">I24*K24</f>
        <v>16099.999999999998</v>
      </c>
      <c r="P24" s="155">
        <f t="shared" ref="P24:P26" si="31">I24*168</f>
        <v>38639.999999999993</v>
      </c>
      <c r="Q24" s="156"/>
    </row>
    <row r="25" spans="1:17" ht="15" x14ac:dyDescent="0.2">
      <c r="A25" s="156" t="s">
        <v>144</v>
      </c>
      <c r="B25" s="166"/>
      <c r="C25" s="150">
        <v>1</v>
      </c>
      <c r="D25" s="150"/>
      <c r="E25" s="162">
        <v>0.25</v>
      </c>
      <c r="F25" s="163">
        <f t="shared" si="17"/>
        <v>2.5000000000000001E-4</v>
      </c>
      <c r="G25" s="140">
        <v>276</v>
      </c>
      <c r="H25" s="140">
        <v>1</v>
      </c>
      <c r="I25" s="140">
        <f t="shared" si="26"/>
        <v>276</v>
      </c>
      <c r="J25" s="164">
        <f t="shared" si="27"/>
        <v>6.9000000000000006E-2</v>
      </c>
      <c r="K25" s="140">
        <v>70</v>
      </c>
      <c r="L25" s="164">
        <f t="shared" si="28"/>
        <v>4.83</v>
      </c>
      <c r="M25" s="140">
        <v>6</v>
      </c>
      <c r="N25" s="165">
        <f t="shared" si="29"/>
        <v>28.98</v>
      </c>
      <c r="O25" s="154">
        <f t="shared" si="30"/>
        <v>19320</v>
      </c>
      <c r="P25" s="155">
        <f t="shared" si="31"/>
        <v>46368</v>
      </c>
      <c r="Q25" s="156"/>
    </row>
    <row r="26" spans="1:17" ht="16" thickBot="1" x14ac:dyDescent="0.25">
      <c r="A26" s="156" t="s">
        <v>145</v>
      </c>
      <c r="B26" s="148"/>
      <c r="C26" s="150">
        <v>12</v>
      </c>
      <c r="D26" s="150"/>
      <c r="E26" s="162">
        <v>0.25</v>
      </c>
      <c r="F26" s="163">
        <f t="shared" si="17"/>
        <v>2.5000000000000001E-4</v>
      </c>
      <c r="G26" s="140">
        <v>18.399999999999999</v>
      </c>
      <c r="H26" s="140">
        <v>12</v>
      </c>
      <c r="I26" s="140">
        <f t="shared" si="26"/>
        <v>220.79999999999998</v>
      </c>
      <c r="J26" s="164">
        <f t="shared" si="27"/>
        <v>5.5199999999999999E-2</v>
      </c>
      <c r="K26" s="140">
        <v>70</v>
      </c>
      <c r="L26" s="164">
        <f t="shared" si="28"/>
        <v>3.8639999999999999</v>
      </c>
      <c r="M26" s="140">
        <v>6</v>
      </c>
      <c r="N26" s="165">
        <f t="shared" si="29"/>
        <v>23.183999999999997</v>
      </c>
      <c r="O26" s="171">
        <f t="shared" si="30"/>
        <v>15455.999999999998</v>
      </c>
      <c r="P26" s="172">
        <f t="shared" si="31"/>
        <v>37094.399999999994</v>
      </c>
      <c r="Q26" s="156"/>
    </row>
    <row r="27" spans="1:17" ht="16" thickBot="1" x14ac:dyDescent="0.25">
      <c r="A27" s="156"/>
      <c r="B27" s="148"/>
      <c r="C27" s="150"/>
      <c r="D27" s="150"/>
      <c r="E27" s="151"/>
      <c r="F27" s="152"/>
      <c r="G27" s="151"/>
      <c r="H27" s="151"/>
      <c r="I27" s="151"/>
      <c r="J27" s="151"/>
      <c r="K27" s="151"/>
      <c r="L27" s="173"/>
      <c r="M27" s="167" t="s">
        <v>141</v>
      </c>
      <c r="N27" s="174"/>
      <c r="O27" s="175">
        <f t="shared" ref="O27:P27" si="32">SUM(O10:O26)</f>
        <v>467824</v>
      </c>
      <c r="P27" s="176">
        <f t="shared" si="32"/>
        <v>1122777.6000000001</v>
      </c>
      <c r="Q27" s="156"/>
    </row>
    <row r="28" spans="1:17" x14ac:dyDescent="0.2">
      <c r="A28" s="156"/>
      <c r="B28" s="148"/>
      <c r="C28" s="150"/>
      <c r="D28" s="150"/>
      <c r="E28" s="151"/>
      <c r="F28" s="152"/>
      <c r="G28" s="151"/>
      <c r="H28" s="151"/>
      <c r="I28" s="151"/>
      <c r="J28" s="151"/>
      <c r="K28" s="151"/>
      <c r="L28" s="151"/>
      <c r="M28" s="151"/>
      <c r="N28" s="153"/>
      <c r="O28" s="156"/>
      <c r="P28" s="156"/>
      <c r="Q28" s="177" t="s">
        <v>146</v>
      </c>
    </row>
    <row r="29" spans="1:17" ht="17" thickBot="1" x14ac:dyDescent="0.25">
      <c r="A29" s="149"/>
      <c r="B29" s="148"/>
      <c r="C29" s="150"/>
      <c r="D29" s="150"/>
      <c r="E29" s="151"/>
      <c r="F29" s="152"/>
      <c r="G29" s="151"/>
      <c r="H29" s="151"/>
      <c r="I29" s="151"/>
      <c r="J29" s="151"/>
      <c r="K29" s="151"/>
      <c r="L29" s="151"/>
      <c r="M29" s="151"/>
      <c r="N29" s="153"/>
      <c r="O29" s="178">
        <f>O21+O27</f>
        <v>784896</v>
      </c>
      <c r="P29" s="178">
        <f>P21+P27</f>
        <v>1883750.4000000001</v>
      </c>
      <c r="Q29" s="179">
        <f>(O29+P29)/2</f>
        <v>1334323.2000000002</v>
      </c>
    </row>
    <row r="30" spans="1:17" ht="15" x14ac:dyDescent="0.2">
      <c r="A30" s="122"/>
      <c r="B30" s="123"/>
      <c r="E30" s="124"/>
      <c r="F30" s="125"/>
      <c r="G30" s="114"/>
      <c r="H30" s="114"/>
      <c r="I30" s="114"/>
      <c r="J30" s="126"/>
      <c r="K30" s="114"/>
      <c r="L30" s="126"/>
      <c r="M30" s="114"/>
      <c r="N30" s="127"/>
    </row>
    <row r="31" spans="1:17" ht="15" x14ac:dyDescent="0.2">
      <c r="A31" s="128"/>
      <c r="B31" s="123"/>
      <c r="E31" s="124"/>
      <c r="F31" s="125"/>
      <c r="G31" s="114"/>
      <c r="H31" s="114"/>
      <c r="I31" s="114"/>
      <c r="J31" s="126"/>
      <c r="K31" s="114"/>
      <c r="L31" s="126"/>
      <c r="M31" s="114"/>
      <c r="N31" s="127"/>
    </row>
    <row r="32" spans="1:17" ht="15" x14ac:dyDescent="0.2">
      <c r="A32" s="122"/>
      <c r="B32" s="123"/>
      <c r="E32" s="129"/>
      <c r="F32" s="130"/>
      <c r="G32" s="113"/>
      <c r="H32" s="113"/>
      <c r="I32" s="113"/>
      <c r="J32" s="131"/>
      <c r="K32" s="113"/>
      <c r="L32" s="131"/>
      <c r="M32" s="113"/>
      <c r="N32" s="132"/>
    </row>
    <row r="33" spans="1:14" x14ac:dyDescent="0.2">
      <c r="A33" s="122"/>
      <c r="B33" s="123"/>
    </row>
    <row r="34" spans="1:14" ht="15" x14ac:dyDescent="0.2">
      <c r="A34" s="133"/>
      <c r="E34" s="129"/>
      <c r="F34" s="130"/>
      <c r="G34" s="113"/>
      <c r="H34" s="113"/>
      <c r="I34" s="113"/>
      <c r="J34" s="131"/>
      <c r="K34" s="113"/>
      <c r="L34" s="131"/>
      <c r="M34" s="113"/>
      <c r="N34" s="132"/>
    </row>
    <row r="35" spans="1:14" ht="15" x14ac:dyDescent="0.2">
      <c r="A35" s="122"/>
      <c r="B35" s="123"/>
      <c r="E35" s="129"/>
      <c r="F35" s="130"/>
      <c r="G35" s="113"/>
      <c r="H35" s="113"/>
      <c r="I35" s="113"/>
      <c r="J35" s="131"/>
      <c r="K35" s="113"/>
      <c r="L35" s="131"/>
      <c r="M35" s="113"/>
      <c r="N35" s="132"/>
    </row>
    <row r="36" spans="1:14" ht="15" x14ac:dyDescent="0.2">
      <c r="A36" s="122"/>
      <c r="B36" s="123"/>
      <c r="E36" s="129"/>
      <c r="F36" s="130"/>
      <c r="G36" s="113"/>
      <c r="H36" s="113"/>
      <c r="I36" s="113"/>
      <c r="J36" s="131"/>
      <c r="K36" s="113"/>
      <c r="L36" s="131"/>
      <c r="M36" s="113"/>
      <c r="N36" s="132"/>
    </row>
    <row r="37" spans="1:14" ht="15" x14ac:dyDescent="0.2">
      <c r="A37" s="122"/>
      <c r="B37" s="123"/>
      <c r="E37" s="129"/>
      <c r="F37" s="130"/>
      <c r="G37" s="113"/>
      <c r="H37" s="113"/>
      <c r="I37" s="113"/>
      <c r="J37" s="131"/>
      <c r="K37" s="113"/>
      <c r="L37" s="131"/>
      <c r="M37" s="113"/>
      <c r="N37" s="132"/>
    </row>
    <row r="39" spans="1:14" ht="15" x14ac:dyDescent="0.2">
      <c r="A39" s="122"/>
      <c r="B39" s="123"/>
      <c r="E39" s="129"/>
      <c r="F39" s="130"/>
      <c r="G39" s="113"/>
      <c r="H39" s="113"/>
      <c r="I39" s="113"/>
      <c r="J39" s="131"/>
      <c r="K39" s="113"/>
      <c r="L39" s="131"/>
      <c r="M39" s="113"/>
      <c r="N39" s="132"/>
    </row>
    <row r="40" spans="1:14" ht="15" x14ac:dyDescent="0.2">
      <c r="A40" s="122"/>
      <c r="B40" s="123"/>
      <c r="E40" s="129"/>
      <c r="F40" s="130"/>
      <c r="G40" s="113"/>
      <c r="H40" s="113"/>
      <c r="I40" s="113"/>
      <c r="J40" s="131"/>
      <c r="K40" s="113"/>
      <c r="L40" s="131"/>
      <c r="M40" s="113"/>
      <c r="N40" s="132"/>
    </row>
    <row r="41" spans="1:14" ht="15" x14ac:dyDescent="0.2">
      <c r="A41" s="122"/>
      <c r="B41" s="134"/>
      <c r="E41" s="129"/>
      <c r="F41" s="130"/>
      <c r="G41" s="113"/>
      <c r="H41" s="113"/>
      <c r="I41" s="113"/>
      <c r="J41" s="131"/>
      <c r="K41" s="113"/>
      <c r="L41" s="131"/>
      <c r="M41" s="113"/>
      <c r="N41" s="132"/>
    </row>
    <row r="42" spans="1:14" ht="15" x14ac:dyDescent="0.2">
      <c r="A42" s="122"/>
      <c r="B42" s="134"/>
      <c r="E42" s="129"/>
      <c r="F42" s="130"/>
      <c r="G42" s="113"/>
      <c r="H42" s="113"/>
      <c r="I42" s="113"/>
      <c r="J42" s="131"/>
      <c r="K42" s="113"/>
      <c r="L42" s="131"/>
      <c r="M42" s="113"/>
      <c r="N42" s="132"/>
    </row>
    <row r="43" spans="1:14" ht="15" x14ac:dyDescent="0.2">
      <c r="A43" s="122"/>
      <c r="B43" s="134"/>
      <c r="E43" s="129"/>
      <c r="F43" s="130"/>
      <c r="G43" s="113"/>
      <c r="H43" s="113"/>
      <c r="I43" s="113"/>
      <c r="J43" s="131"/>
      <c r="K43" s="113"/>
      <c r="L43" s="131"/>
      <c r="M43" s="113"/>
      <c r="N43" s="132"/>
    </row>
    <row r="44" spans="1:14" ht="15" x14ac:dyDescent="0.2">
      <c r="A44" s="122"/>
      <c r="B44" s="123"/>
      <c r="E44" s="124"/>
      <c r="F44" s="125"/>
      <c r="G44" s="114"/>
      <c r="H44" s="114"/>
      <c r="I44" s="114"/>
      <c r="J44" s="126"/>
      <c r="K44" s="114"/>
      <c r="L44" s="126"/>
      <c r="M44" s="114"/>
      <c r="N44" s="127"/>
    </row>
    <row r="45" spans="1:14" ht="15" x14ac:dyDescent="0.2">
      <c r="A45" s="122"/>
      <c r="B45" s="123"/>
      <c r="E45" s="129"/>
      <c r="F45" s="130"/>
      <c r="G45" s="113"/>
      <c r="H45" s="113"/>
      <c r="I45" s="113"/>
      <c r="J45" s="131"/>
      <c r="K45" s="113"/>
      <c r="L45" s="131"/>
      <c r="M45" s="113"/>
      <c r="N45" s="132"/>
    </row>
    <row r="46" spans="1:14" ht="15" x14ac:dyDescent="0.2">
      <c r="A46" s="122"/>
      <c r="B46" s="123"/>
      <c r="E46" s="129"/>
      <c r="F46" s="130"/>
      <c r="G46" s="113"/>
      <c r="H46" s="113"/>
      <c r="I46" s="113"/>
      <c r="J46" s="131"/>
      <c r="K46" s="113"/>
      <c r="L46" s="131"/>
      <c r="M46" s="113"/>
      <c r="N46" s="132"/>
    </row>
    <row r="47" spans="1:14" ht="15" x14ac:dyDescent="0.2">
      <c r="A47" s="199"/>
      <c r="B47" s="199"/>
      <c r="C47" s="199"/>
      <c r="D47" s="199"/>
      <c r="E47" s="199"/>
      <c r="F47" s="199"/>
      <c r="G47" s="199"/>
      <c r="H47" s="113"/>
      <c r="I47" s="113"/>
      <c r="J47" s="131"/>
      <c r="K47" s="113"/>
      <c r="L47" s="137"/>
      <c r="M47" s="135"/>
      <c r="N47" s="138"/>
    </row>
    <row r="48" spans="1:14" ht="15" x14ac:dyDescent="0.2">
      <c r="A48" s="122"/>
      <c r="B48" s="134"/>
      <c r="E48" s="129"/>
      <c r="F48" s="130"/>
      <c r="G48" s="113"/>
      <c r="H48" s="113"/>
      <c r="I48" s="113"/>
      <c r="J48" s="131"/>
      <c r="K48" s="113"/>
      <c r="L48" s="137"/>
      <c r="M48" s="135"/>
      <c r="N48" s="138"/>
    </row>
    <row r="49" spans="1:14" ht="15" x14ac:dyDescent="0.2">
      <c r="A49" s="136"/>
      <c r="B49" s="134"/>
      <c r="E49" s="129"/>
      <c r="F49" s="130"/>
      <c r="G49" s="113"/>
      <c r="H49" s="113"/>
      <c r="I49" s="113"/>
      <c r="J49" s="131"/>
      <c r="K49" s="113"/>
      <c r="L49" s="131"/>
      <c r="M49" s="113"/>
      <c r="N49" s="132"/>
    </row>
    <row r="50" spans="1:14" ht="15" x14ac:dyDescent="0.2">
      <c r="A50" s="122"/>
      <c r="B50" s="134"/>
      <c r="E50" s="129"/>
      <c r="F50" s="130"/>
      <c r="G50" s="113"/>
      <c r="H50" s="113"/>
      <c r="I50" s="113"/>
      <c r="J50" s="131"/>
      <c r="K50" s="113"/>
      <c r="L50" s="131"/>
      <c r="M50" s="113"/>
      <c r="N50" s="132"/>
    </row>
    <row r="51" spans="1:14" ht="15" x14ac:dyDescent="0.2">
      <c r="A51" s="122"/>
      <c r="B51" s="134"/>
      <c r="E51" s="129"/>
      <c r="F51" s="130"/>
      <c r="G51" s="113"/>
      <c r="H51" s="113"/>
      <c r="I51" s="113"/>
      <c r="J51" s="131"/>
      <c r="K51" s="113"/>
      <c r="L51" s="131"/>
      <c r="M51" s="113"/>
      <c r="N51" s="132"/>
    </row>
    <row r="52" spans="1:14" ht="15" x14ac:dyDescent="0.2">
      <c r="A52" s="122"/>
      <c r="E52" s="129"/>
      <c r="F52" s="130"/>
      <c r="G52" s="113"/>
      <c r="H52" s="113"/>
      <c r="I52" s="113"/>
      <c r="J52" s="131"/>
      <c r="K52" s="113"/>
      <c r="L52" s="131"/>
      <c r="M52" s="113"/>
      <c r="N52" s="132"/>
    </row>
    <row r="55" spans="1:14" x14ac:dyDescent="0.2">
      <c r="A55" s="116"/>
    </row>
    <row r="56" spans="1:14" ht="15" x14ac:dyDescent="0.2">
      <c r="A56" s="122"/>
      <c r="B56" s="123"/>
      <c r="E56" s="124"/>
      <c r="F56" s="125"/>
      <c r="G56" s="114"/>
      <c r="H56" s="114"/>
      <c r="I56" s="114"/>
      <c r="J56" s="126"/>
      <c r="K56" s="114"/>
      <c r="L56" s="126"/>
      <c r="M56" s="114"/>
      <c r="N56" s="127"/>
    </row>
    <row r="57" spans="1:14" ht="15" x14ac:dyDescent="0.2">
      <c r="A57" s="128"/>
      <c r="B57" s="139"/>
      <c r="E57" s="124"/>
      <c r="F57" s="125"/>
      <c r="G57" s="114"/>
      <c r="H57" s="114"/>
      <c r="I57" s="114"/>
      <c r="J57" s="126"/>
      <c r="K57" s="114"/>
      <c r="L57" s="126"/>
      <c r="M57" s="114"/>
      <c r="N57" s="127"/>
    </row>
    <row r="58" spans="1:14" ht="15" x14ac:dyDescent="0.2">
      <c r="A58" s="122"/>
      <c r="B58" s="123"/>
      <c r="E58" s="129"/>
      <c r="F58" s="130"/>
      <c r="G58" s="113"/>
      <c r="H58" s="113"/>
      <c r="I58" s="113"/>
      <c r="J58" s="131"/>
      <c r="K58" s="113"/>
      <c r="L58" s="131"/>
      <c r="M58" s="113"/>
      <c r="N58" s="132"/>
    </row>
    <row r="59" spans="1:14" x14ac:dyDescent="0.2">
      <c r="A59" s="122"/>
      <c r="B59" s="123"/>
    </row>
    <row r="60" spans="1:14" ht="15" x14ac:dyDescent="0.2">
      <c r="A60" s="133"/>
      <c r="E60" s="129"/>
      <c r="F60" s="130"/>
      <c r="G60" s="113"/>
      <c r="H60" s="113"/>
      <c r="I60" s="113"/>
      <c r="J60" s="131"/>
      <c r="K60" s="113"/>
      <c r="L60" s="131"/>
      <c r="M60" s="113"/>
      <c r="N60" s="132"/>
    </row>
    <row r="61" spans="1:14" ht="15" x14ac:dyDescent="0.2">
      <c r="A61" s="122"/>
      <c r="B61" s="123"/>
      <c r="E61" s="129"/>
      <c r="F61" s="130"/>
      <c r="G61" s="113"/>
      <c r="H61" s="113"/>
      <c r="I61" s="113"/>
      <c r="J61" s="131"/>
      <c r="K61" s="113"/>
      <c r="L61" s="131"/>
      <c r="M61" s="113"/>
      <c r="N61" s="132"/>
    </row>
    <row r="62" spans="1:14" ht="15" x14ac:dyDescent="0.2">
      <c r="A62" s="122"/>
      <c r="B62" s="123"/>
      <c r="E62" s="129"/>
      <c r="F62" s="130"/>
      <c r="G62" s="113"/>
      <c r="H62" s="113"/>
      <c r="I62" s="113"/>
      <c r="J62" s="131"/>
      <c r="K62" s="113"/>
      <c r="L62" s="131"/>
      <c r="M62" s="113"/>
      <c r="N62" s="132"/>
    </row>
    <row r="63" spans="1:14" ht="15" x14ac:dyDescent="0.2">
      <c r="A63" s="122"/>
      <c r="B63" s="123"/>
      <c r="E63" s="129"/>
      <c r="F63" s="130"/>
      <c r="G63" s="113"/>
      <c r="H63" s="113"/>
      <c r="I63" s="113"/>
      <c r="J63" s="131"/>
      <c r="K63" s="113"/>
      <c r="L63" s="131"/>
      <c r="M63" s="113"/>
      <c r="N63" s="132"/>
    </row>
    <row r="65" spans="1:14" ht="15" x14ac:dyDescent="0.2">
      <c r="A65" s="122"/>
      <c r="B65" s="123"/>
      <c r="E65" s="129"/>
      <c r="F65" s="130"/>
      <c r="G65" s="113"/>
      <c r="H65" s="113"/>
      <c r="I65" s="113"/>
      <c r="J65" s="131"/>
      <c r="K65" s="113"/>
      <c r="L65" s="131"/>
      <c r="M65" s="113"/>
      <c r="N65" s="132"/>
    </row>
    <row r="66" spans="1:14" ht="15" x14ac:dyDescent="0.2">
      <c r="A66" s="122"/>
      <c r="B66" s="123"/>
      <c r="E66" s="129"/>
      <c r="F66" s="130"/>
      <c r="G66" s="113"/>
      <c r="H66" s="113"/>
      <c r="I66" s="113"/>
      <c r="J66" s="131"/>
      <c r="K66" s="113"/>
      <c r="L66" s="131"/>
      <c r="M66" s="113"/>
      <c r="N66" s="132"/>
    </row>
    <row r="67" spans="1:14" ht="15" x14ac:dyDescent="0.2">
      <c r="A67" s="122"/>
      <c r="B67" s="134"/>
      <c r="E67" s="129"/>
      <c r="F67" s="130"/>
      <c r="G67" s="113"/>
      <c r="H67" s="113"/>
      <c r="I67" s="113"/>
      <c r="J67" s="131"/>
      <c r="K67" s="113"/>
      <c r="L67" s="131"/>
      <c r="M67" s="113"/>
      <c r="N67" s="132"/>
    </row>
    <row r="68" spans="1:14" ht="15" x14ac:dyDescent="0.2">
      <c r="A68" s="122"/>
      <c r="B68" s="134"/>
      <c r="E68" s="129"/>
      <c r="F68" s="130"/>
      <c r="G68" s="113"/>
      <c r="H68" s="113"/>
      <c r="I68" s="113"/>
      <c r="J68" s="131"/>
      <c r="K68" s="113"/>
      <c r="L68" s="131"/>
      <c r="M68" s="113"/>
      <c r="N68" s="132"/>
    </row>
    <row r="69" spans="1:14" ht="15" x14ac:dyDescent="0.2">
      <c r="A69" s="122"/>
      <c r="B69" s="134"/>
      <c r="E69" s="129"/>
      <c r="F69" s="130"/>
      <c r="G69" s="113"/>
      <c r="H69" s="113"/>
      <c r="I69" s="113"/>
      <c r="J69" s="131"/>
      <c r="K69" s="113"/>
      <c r="L69" s="131"/>
      <c r="M69" s="113"/>
      <c r="N69" s="132"/>
    </row>
    <row r="70" spans="1:14" ht="15" x14ac:dyDescent="0.2">
      <c r="A70" s="122"/>
      <c r="B70" s="123"/>
      <c r="E70" s="124"/>
      <c r="F70" s="125"/>
      <c r="G70" s="114"/>
      <c r="H70" s="114"/>
      <c r="I70" s="114"/>
      <c r="J70" s="126"/>
      <c r="K70" s="114"/>
      <c r="L70" s="126"/>
      <c r="M70" s="114"/>
      <c r="N70" s="127"/>
    </row>
    <row r="71" spans="1:14" ht="15" x14ac:dyDescent="0.2">
      <c r="A71" s="122"/>
      <c r="B71" s="123"/>
      <c r="E71" s="129"/>
      <c r="F71" s="130"/>
      <c r="G71" s="113"/>
      <c r="H71" s="113"/>
      <c r="I71" s="113"/>
      <c r="J71" s="131"/>
      <c r="K71" s="113"/>
      <c r="L71" s="131"/>
      <c r="M71" s="113"/>
      <c r="N71" s="132"/>
    </row>
    <row r="72" spans="1:14" ht="15" x14ac:dyDescent="0.2">
      <c r="A72" s="122"/>
      <c r="B72" s="123"/>
      <c r="E72" s="129"/>
      <c r="F72" s="130"/>
      <c r="G72" s="113"/>
      <c r="H72" s="113"/>
      <c r="I72" s="113"/>
      <c r="J72" s="131"/>
      <c r="K72" s="113"/>
      <c r="L72" s="131"/>
      <c r="M72" s="113"/>
      <c r="N72" s="132"/>
    </row>
    <row r="73" spans="1:14" ht="15" x14ac:dyDescent="0.2">
      <c r="A73" s="199"/>
      <c r="B73" s="199"/>
      <c r="C73" s="199"/>
      <c r="D73" s="199"/>
      <c r="E73" s="199"/>
      <c r="F73" s="199"/>
      <c r="G73" s="199"/>
      <c r="H73" s="113"/>
      <c r="I73" s="113"/>
      <c r="J73" s="131"/>
      <c r="K73" s="113"/>
      <c r="L73" s="137"/>
      <c r="M73" s="135"/>
      <c r="N73" s="138"/>
    </row>
    <row r="74" spans="1:14" ht="15" x14ac:dyDescent="0.2">
      <c r="A74" s="122"/>
      <c r="B74" s="134"/>
      <c r="E74" s="129"/>
      <c r="F74" s="130"/>
      <c r="G74" s="113"/>
      <c r="H74" s="113"/>
      <c r="I74" s="113"/>
      <c r="J74" s="131"/>
      <c r="K74" s="113"/>
      <c r="L74" s="137"/>
      <c r="M74" s="135"/>
      <c r="N74" s="138"/>
    </row>
    <row r="75" spans="1:14" ht="15" x14ac:dyDescent="0.2">
      <c r="A75" s="136"/>
      <c r="B75" s="134"/>
      <c r="E75" s="129"/>
      <c r="F75" s="130"/>
      <c r="G75" s="113"/>
      <c r="H75" s="113"/>
      <c r="I75" s="113"/>
      <c r="J75" s="131"/>
      <c r="K75" s="113"/>
      <c r="L75" s="131"/>
      <c r="M75" s="113"/>
      <c r="N75" s="132"/>
    </row>
    <row r="76" spans="1:14" ht="15" x14ac:dyDescent="0.2">
      <c r="A76" s="122"/>
      <c r="B76" s="134"/>
      <c r="E76" s="129"/>
      <c r="F76" s="130"/>
      <c r="G76" s="113"/>
      <c r="H76" s="113"/>
      <c r="I76" s="113"/>
      <c r="J76" s="131"/>
      <c r="K76" s="113"/>
      <c r="L76" s="131"/>
      <c r="M76" s="113"/>
      <c r="N76" s="132"/>
    </row>
    <row r="77" spans="1:14" ht="15" x14ac:dyDescent="0.2">
      <c r="A77" s="122"/>
      <c r="B77" s="134"/>
      <c r="E77" s="129"/>
      <c r="F77" s="130"/>
      <c r="G77" s="113"/>
      <c r="H77" s="113"/>
      <c r="I77" s="113"/>
      <c r="J77" s="131"/>
      <c r="K77" s="113"/>
      <c r="L77" s="131"/>
      <c r="M77" s="113"/>
      <c r="N77" s="132"/>
    </row>
    <row r="78" spans="1:14" ht="15" x14ac:dyDescent="0.2">
      <c r="A78" s="122"/>
      <c r="E78" s="129"/>
      <c r="F78" s="130"/>
      <c r="G78" s="113"/>
      <c r="H78" s="113"/>
      <c r="I78" s="113"/>
      <c r="J78" s="131"/>
      <c r="K78" s="113"/>
      <c r="L78" s="131"/>
      <c r="M78" s="113"/>
      <c r="N78" s="132"/>
    </row>
    <row r="80" spans="1:14" x14ac:dyDescent="0.2">
      <c r="A80" s="116"/>
    </row>
    <row r="81" spans="1:14" ht="15" x14ac:dyDescent="0.2">
      <c r="A81" s="122"/>
      <c r="B81" s="123"/>
      <c r="E81" s="124"/>
      <c r="F81" s="125"/>
      <c r="G81" s="114"/>
      <c r="H81" s="114"/>
      <c r="I81" s="114"/>
      <c r="J81" s="126"/>
      <c r="K81" s="114"/>
      <c r="L81" s="126"/>
      <c r="M81" s="114"/>
      <c r="N81" s="127"/>
    </row>
    <row r="82" spans="1:14" ht="15" x14ac:dyDescent="0.2">
      <c r="A82" s="128"/>
      <c r="B82" s="139"/>
      <c r="E82" s="124"/>
      <c r="F82" s="125"/>
      <c r="G82" s="114"/>
      <c r="H82" s="114"/>
      <c r="I82" s="114"/>
      <c r="J82" s="126"/>
      <c r="K82" s="114"/>
      <c r="L82" s="126"/>
      <c r="M82" s="114"/>
      <c r="N82" s="127"/>
    </row>
    <row r="83" spans="1:14" ht="15" x14ac:dyDescent="0.2">
      <c r="A83" s="122"/>
      <c r="B83" s="123"/>
      <c r="E83" s="129"/>
      <c r="F83" s="130"/>
      <c r="G83" s="113"/>
      <c r="H83" s="113"/>
      <c r="I83" s="113"/>
      <c r="J83" s="131"/>
      <c r="K83" s="113"/>
      <c r="L83" s="131"/>
      <c r="M83" s="113"/>
      <c r="N83" s="132"/>
    </row>
    <row r="84" spans="1:14" x14ac:dyDescent="0.2">
      <c r="A84" s="122"/>
      <c r="B84" s="123"/>
    </row>
    <row r="85" spans="1:14" ht="15" x14ac:dyDescent="0.2">
      <c r="A85" s="133"/>
      <c r="E85" s="129"/>
      <c r="F85" s="130"/>
      <c r="G85" s="113"/>
      <c r="H85" s="113"/>
      <c r="I85" s="113"/>
      <c r="J85" s="131"/>
      <c r="K85" s="113"/>
      <c r="L85" s="131"/>
      <c r="M85" s="113"/>
      <c r="N85" s="132"/>
    </row>
    <row r="86" spans="1:14" ht="15" x14ac:dyDescent="0.2">
      <c r="A86" s="122"/>
      <c r="B86" s="123"/>
      <c r="E86" s="129"/>
      <c r="F86" s="130"/>
      <c r="G86" s="113"/>
      <c r="H86" s="113"/>
      <c r="I86" s="113"/>
      <c r="J86" s="131"/>
      <c r="K86" s="113"/>
      <c r="L86" s="131"/>
      <c r="M86" s="113"/>
      <c r="N86" s="132"/>
    </row>
    <row r="87" spans="1:14" ht="15" x14ac:dyDescent="0.2">
      <c r="A87" s="122"/>
      <c r="B87" s="123"/>
      <c r="E87" s="129"/>
      <c r="F87" s="130"/>
      <c r="G87" s="113"/>
      <c r="H87" s="113"/>
      <c r="I87" s="113"/>
      <c r="J87" s="131"/>
      <c r="K87" s="113"/>
      <c r="L87" s="131"/>
      <c r="M87" s="113"/>
      <c r="N87" s="132"/>
    </row>
    <row r="88" spans="1:14" ht="15" x14ac:dyDescent="0.2">
      <c r="A88" s="122"/>
      <c r="B88" s="123"/>
      <c r="E88" s="129"/>
      <c r="F88" s="130"/>
      <c r="G88" s="113"/>
      <c r="H88" s="113"/>
      <c r="I88" s="113"/>
      <c r="J88" s="131"/>
      <c r="K88" s="113"/>
      <c r="L88" s="131"/>
      <c r="M88" s="113"/>
      <c r="N88" s="132"/>
    </row>
    <row r="90" spans="1:14" ht="15" x14ac:dyDescent="0.2">
      <c r="A90" s="122"/>
      <c r="B90" s="123"/>
      <c r="E90" s="129"/>
      <c r="F90" s="130"/>
      <c r="G90" s="113"/>
      <c r="H90" s="113"/>
      <c r="I90" s="113"/>
      <c r="J90" s="131"/>
      <c r="K90" s="113"/>
      <c r="L90" s="131"/>
      <c r="M90" s="113"/>
      <c r="N90" s="132"/>
    </row>
    <row r="91" spans="1:14" ht="15" x14ac:dyDescent="0.2">
      <c r="A91" s="122"/>
      <c r="B91" s="123"/>
      <c r="E91" s="129"/>
      <c r="F91" s="130"/>
      <c r="G91" s="113"/>
      <c r="H91" s="113"/>
      <c r="I91" s="113"/>
      <c r="J91" s="131"/>
      <c r="K91" s="113"/>
      <c r="L91" s="131"/>
      <c r="M91" s="113"/>
      <c r="N91" s="132"/>
    </row>
    <row r="92" spans="1:14" ht="15" x14ac:dyDescent="0.2">
      <c r="A92" s="122"/>
      <c r="B92" s="134"/>
      <c r="E92" s="129"/>
      <c r="F92" s="130"/>
      <c r="G92" s="113"/>
      <c r="H92" s="113"/>
      <c r="I92" s="113"/>
      <c r="J92" s="131"/>
      <c r="K92" s="113"/>
      <c r="L92" s="131"/>
      <c r="M92" s="113"/>
      <c r="N92" s="132"/>
    </row>
    <row r="93" spans="1:14" ht="15" x14ac:dyDescent="0.2">
      <c r="A93" s="122"/>
      <c r="B93" s="134"/>
      <c r="E93" s="129"/>
      <c r="F93" s="130"/>
      <c r="G93" s="113"/>
      <c r="H93" s="113"/>
      <c r="I93" s="113"/>
      <c r="J93" s="131"/>
      <c r="K93" s="113"/>
      <c r="L93" s="131"/>
      <c r="M93" s="113"/>
      <c r="N93" s="132"/>
    </row>
    <row r="94" spans="1:14" ht="15" x14ac:dyDescent="0.2">
      <c r="A94" s="122"/>
      <c r="B94" s="134"/>
      <c r="E94" s="129"/>
      <c r="F94" s="130"/>
      <c r="G94" s="113"/>
      <c r="H94" s="113"/>
      <c r="I94" s="113"/>
      <c r="J94" s="131"/>
      <c r="K94" s="113"/>
      <c r="L94" s="131"/>
      <c r="M94" s="113"/>
      <c r="N94" s="132"/>
    </row>
    <row r="95" spans="1:14" ht="15" x14ac:dyDescent="0.2">
      <c r="A95" s="122"/>
      <c r="B95" s="123"/>
      <c r="E95" s="124"/>
      <c r="F95" s="125"/>
      <c r="G95" s="114"/>
      <c r="H95" s="114"/>
      <c r="I95" s="114"/>
      <c r="J95" s="126"/>
      <c r="K95" s="114"/>
      <c r="L95" s="126"/>
      <c r="M95" s="114"/>
      <c r="N95" s="127"/>
    </row>
    <row r="96" spans="1:14" ht="15" x14ac:dyDescent="0.2">
      <c r="A96" s="122"/>
      <c r="B96" s="123"/>
      <c r="E96" s="129"/>
      <c r="F96" s="130"/>
      <c r="G96" s="113"/>
      <c r="H96" s="113"/>
      <c r="I96" s="113"/>
      <c r="J96" s="131"/>
      <c r="K96" s="113"/>
      <c r="L96" s="131"/>
      <c r="M96" s="113"/>
      <c r="N96" s="132"/>
    </row>
    <row r="97" spans="1:14" ht="15" x14ac:dyDescent="0.2">
      <c r="A97" s="128"/>
      <c r="B97" s="123"/>
      <c r="E97" s="129"/>
      <c r="F97" s="130"/>
      <c r="G97" s="113"/>
      <c r="H97" s="113"/>
      <c r="I97" s="113"/>
      <c r="J97" s="131"/>
      <c r="K97" s="113"/>
      <c r="L97" s="131"/>
      <c r="M97" s="113"/>
      <c r="N97" s="132"/>
    </row>
    <row r="98" spans="1:14" ht="15" x14ac:dyDescent="0.2">
      <c r="A98" s="199"/>
      <c r="B98" s="199"/>
      <c r="C98" s="199"/>
      <c r="D98" s="199"/>
      <c r="E98" s="199"/>
      <c r="F98" s="199"/>
      <c r="G98" s="199"/>
      <c r="H98" s="113"/>
      <c r="I98" s="113"/>
      <c r="J98" s="131"/>
      <c r="K98" s="113"/>
      <c r="L98" s="137"/>
      <c r="M98" s="135"/>
      <c r="N98" s="138"/>
    </row>
    <row r="99" spans="1:14" ht="15" x14ac:dyDescent="0.2">
      <c r="A99" s="122"/>
      <c r="B99" s="134"/>
      <c r="E99" s="129"/>
      <c r="F99" s="130"/>
      <c r="G99" s="113"/>
      <c r="H99" s="113"/>
      <c r="I99" s="113"/>
      <c r="J99" s="131"/>
      <c r="K99" s="113"/>
      <c r="L99" s="137"/>
      <c r="M99" s="135"/>
      <c r="N99" s="138"/>
    </row>
    <row r="100" spans="1:14" ht="15" x14ac:dyDescent="0.2">
      <c r="A100" s="136"/>
      <c r="B100" s="134"/>
      <c r="E100" s="129"/>
      <c r="F100" s="130"/>
      <c r="G100" s="113"/>
      <c r="H100" s="113"/>
      <c r="I100" s="113"/>
      <c r="J100" s="131"/>
      <c r="K100" s="113"/>
      <c r="L100" s="131"/>
      <c r="M100" s="113"/>
      <c r="N100" s="132"/>
    </row>
    <row r="101" spans="1:14" ht="15" x14ac:dyDescent="0.2">
      <c r="A101" s="122"/>
      <c r="B101" s="134"/>
      <c r="E101" s="129"/>
      <c r="F101" s="130"/>
      <c r="G101" s="113"/>
      <c r="H101" s="113"/>
      <c r="I101" s="113"/>
      <c r="J101" s="131"/>
      <c r="K101" s="113"/>
      <c r="L101" s="131"/>
      <c r="M101" s="113"/>
      <c r="N101" s="132"/>
    </row>
    <row r="102" spans="1:14" ht="15" x14ac:dyDescent="0.2">
      <c r="A102" s="122"/>
      <c r="B102" s="134"/>
      <c r="E102" s="129"/>
      <c r="F102" s="130"/>
      <c r="G102" s="113"/>
      <c r="H102" s="113"/>
      <c r="I102" s="113"/>
      <c r="J102" s="131"/>
      <c r="K102" s="113"/>
      <c r="L102" s="131"/>
      <c r="M102" s="113"/>
      <c r="N102" s="132"/>
    </row>
    <row r="103" spans="1:14" ht="15" x14ac:dyDescent="0.2">
      <c r="A103" s="122"/>
      <c r="E103" s="129"/>
      <c r="F103" s="130"/>
      <c r="G103" s="113"/>
      <c r="H103" s="113"/>
      <c r="I103" s="113"/>
      <c r="J103" s="131"/>
      <c r="K103" s="113"/>
      <c r="L103" s="131"/>
      <c r="M103" s="113"/>
      <c r="N103" s="132"/>
    </row>
  </sheetData>
  <mergeCells count="5">
    <mergeCell ref="A1:N1"/>
    <mergeCell ref="A21:G21"/>
    <mergeCell ref="A47:G47"/>
    <mergeCell ref="A73:G73"/>
    <mergeCell ref="A98:G98"/>
  </mergeCells>
  <printOptions gridLines="1"/>
  <pageMargins left="0.59055118110236227" right="0" top="0.59055118110236227" bottom="0.39370078740157483" header="0.31496062992125984" footer="0.31496062992125984"/>
  <pageSetup paperSize="9" scale="65" orientation="landscape" r:id="rId1"/>
  <headerFooter>
    <oddHeader>&amp;L&amp;9&amp;P of &amp;N</oddHeader>
    <oddFooter>&amp;C&amp;10&amp;F</oddFooter>
  </headerFooter>
  <rowBreaks count="3" manualBreakCount="3">
    <brk id="28" max="16383" man="1"/>
    <brk id="54" max="16383" man="1"/>
    <brk id="7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3D52E-73BC-144B-9975-93BE3CFD8BF2}">
  <dimension ref="A1:H19"/>
  <sheetViews>
    <sheetView zoomScale="130" zoomScaleNormal="130" workbookViewId="0">
      <pane xSplit="1" ySplit="1" topLeftCell="B2" activePane="bottomRight" state="frozen"/>
      <selection activeCell="D18" sqref="D18"/>
      <selection pane="topRight" activeCell="D18" sqref="D18"/>
      <selection pane="bottomLeft" activeCell="D18" sqref="D18"/>
      <selection pane="bottomRight" activeCell="D18" sqref="D18"/>
    </sheetView>
  </sheetViews>
  <sheetFormatPr baseColWidth="10" defaultColWidth="20.5" defaultRowHeight="14" x14ac:dyDescent="0.15"/>
  <cols>
    <col min="1" max="1" width="18.33203125" style="23" customWidth="1"/>
    <col min="2" max="3" width="14.83203125" style="23" customWidth="1"/>
    <col min="4" max="4" width="17.1640625" style="23" customWidth="1"/>
    <col min="5" max="5" width="18" style="23" customWidth="1"/>
    <col min="6" max="6" width="16.33203125" style="23" customWidth="1"/>
    <col min="7" max="7" width="15.83203125" style="23" customWidth="1"/>
    <col min="8" max="8" width="15" style="23" customWidth="1"/>
    <col min="9" max="16384" width="20.5" style="23"/>
  </cols>
  <sheetData>
    <row r="1" spans="1:8" ht="34" customHeight="1" thickBot="1" x14ac:dyDescent="0.2">
      <c r="A1" s="58" t="s">
        <v>65</v>
      </c>
      <c r="B1" s="52" t="s">
        <v>57</v>
      </c>
      <c r="C1" s="49" t="s">
        <v>45</v>
      </c>
      <c r="D1" s="49" t="s">
        <v>50</v>
      </c>
      <c r="E1" s="49" t="s">
        <v>51</v>
      </c>
      <c r="F1" s="50" t="s">
        <v>52</v>
      </c>
      <c r="G1" s="49" t="s">
        <v>47</v>
      </c>
      <c r="H1" s="51" t="s">
        <v>66</v>
      </c>
    </row>
    <row r="2" spans="1:8" ht="15" x14ac:dyDescent="0.15">
      <c r="A2" s="64" t="s">
        <v>46</v>
      </c>
      <c r="B2" s="53"/>
      <c r="C2" s="46">
        <v>18500</v>
      </c>
      <c r="D2" s="45">
        <v>0</v>
      </c>
      <c r="E2" s="45">
        <v>13061</v>
      </c>
      <c r="F2" s="47"/>
      <c r="G2" s="45">
        <v>13061</v>
      </c>
      <c r="H2" s="48" t="s">
        <v>48</v>
      </c>
    </row>
    <row r="3" spans="1:8" ht="15" x14ac:dyDescent="0.15">
      <c r="A3" s="65" t="s">
        <v>2</v>
      </c>
      <c r="B3" s="54" t="s">
        <v>58</v>
      </c>
      <c r="C3" s="32"/>
      <c r="D3" s="30"/>
      <c r="E3" s="30"/>
      <c r="F3" s="34"/>
      <c r="G3" s="31"/>
      <c r="H3" s="36" t="s">
        <v>48</v>
      </c>
    </row>
    <row r="4" spans="1:8" ht="15" x14ac:dyDescent="0.15">
      <c r="A4" s="65" t="s">
        <v>55</v>
      </c>
      <c r="B4" s="54" t="s">
        <v>53</v>
      </c>
      <c r="C4" s="31">
        <v>0</v>
      </c>
      <c r="D4" s="30"/>
      <c r="E4" s="30">
        <v>0</v>
      </c>
      <c r="F4" s="34"/>
      <c r="G4" s="31"/>
      <c r="H4" s="35"/>
    </row>
    <row r="5" spans="1:8" ht="15" x14ac:dyDescent="0.15">
      <c r="A5" s="65" t="s">
        <v>56</v>
      </c>
      <c r="B5" s="54" t="s">
        <v>53</v>
      </c>
      <c r="C5" s="38"/>
      <c r="D5" s="30"/>
      <c r="E5" s="30"/>
      <c r="F5" s="34"/>
      <c r="G5" s="31"/>
      <c r="H5" s="35"/>
    </row>
    <row r="6" spans="1:8" ht="15" x14ac:dyDescent="0.15">
      <c r="A6" s="65" t="s">
        <v>12</v>
      </c>
      <c r="B6" s="55"/>
      <c r="C6" s="37" t="s">
        <v>59</v>
      </c>
      <c r="D6" s="33"/>
      <c r="E6" s="30"/>
      <c r="F6" s="34"/>
      <c r="G6" s="30"/>
      <c r="H6" s="35"/>
    </row>
    <row r="7" spans="1:8" ht="15" x14ac:dyDescent="0.15">
      <c r="A7" s="65" t="s">
        <v>15</v>
      </c>
      <c r="B7" s="54" t="s">
        <v>49</v>
      </c>
      <c r="C7" s="34"/>
      <c r="D7" s="30"/>
      <c r="E7" s="33"/>
      <c r="F7" s="34"/>
      <c r="G7" s="31"/>
      <c r="H7" s="35"/>
    </row>
    <row r="8" spans="1:8" ht="15" x14ac:dyDescent="0.15">
      <c r="A8" s="65" t="s">
        <v>62</v>
      </c>
      <c r="B8" s="55"/>
      <c r="C8" s="34"/>
      <c r="D8" s="33"/>
      <c r="E8" s="33"/>
      <c r="F8" s="37" t="s">
        <v>60</v>
      </c>
      <c r="G8" s="33"/>
      <c r="H8" s="35"/>
    </row>
    <row r="9" spans="1:8" ht="15" x14ac:dyDescent="0.15">
      <c r="A9" s="65" t="s">
        <v>63</v>
      </c>
      <c r="B9" s="55"/>
      <c r="C9" s="34"/>
      <c r="D9" s="33"/>
      <c r="E9" s="33"/>
      <c r="F9" s="37" t="s">
        <v>61</v>
      </c>
      <c r="G9" s="33"/>
      <c r="H9" s="35"/>
    </row>
    <row r="10" spans="1:8" ht="15" x14ac:dyDescent="0.15">
      <c r="A10" s="65" t="s">
        <v>64</v>
      </c>
      <c r="B10" s="55"/>
      <c r="C10" s="34"/>
      <c r="D10" s="33"/>
      <c r="E10" s="33"/>
      <c r="F10" s="37" t="s">
        <v>61</v>
      </c>
      <c r="G10" s="33"/>
      <c r="H10" s="35"/>
    </row>
    <row r="11" spans="1:8" ht="15" x14ac:dyDescent="0.15">
      <c r="A11" s="62" t="s">
        <v>14</v>
      </c>
      <c r="B11" s="55"/>
      <c r="C11" s="34"/>
      <c r="D11" s="33"/>
      <c r="E11" s="66">
        <v>0</v>
      </c>
      <c r="F11" s="33"/>
      <c r="G11" s="33"/>
      <c r="H11" s="35"/>
    </row>
    <row r="12" spans="1:8" ht="15" x14ac:dyDescent="0.15">
      <c r="A12" s="62" t="s">
        <v>19</v>
      </c>
      <c r="B12" s="55"/>
      <c r="C12" s="34"/>
      <c r="D12" s="33"/>
      <c r="E12" s="33"/>
      <c r="F12" s="60">
        <v>0</v>
      </c>
      <c r="G12" s="33"/>
      <c r="H12" s="35"/>
    </row>
    <row r="13" spans="1:8" ht="16" thickBot="1" x14ac:dyDescent="0.2">
      <c r="A13" s="63" t="s">
        <v>20</v>
      </c>
      <c r="B13" s="56"/>
      <c r="C13" s="40"/>
      <c r="D13" s="39"/>
      <c r="E13" s="39"/>
      <c r="F13" s="61">
        <v>0</v>
      </c>
      <c r="G13" s="40"/>
      <c r="H13" s="41"/>
    </row>
    <row r="14" spans="1:8" ht="16" thickBot="1" x14ac:dyDescent="0.2">
      <c r="A14" s="59" t="s">
        <v>54</v>
      </c>
      <c r="B14" s="57"/>
      <c r="C14" s="42"/>
      <c r="D14" s="43">
        <f t="shared" ref="D14:F14" si="0">SUM(D2:D13)</f>
        <v>0</v>
      </c>
      <c r="E14" s="43">
        <f t="shared" si="0"/>
        <v>13061</v>
      </c>
      <c r="F14" s="43">
        <f t="shared" si="0"/>
        <v>0</v>
      </c>
      <c r="G14" s="43">
        <f>SUM(G2:G13)</f>
        <v>13061</v>
      </c>
      <c r="H14" s="44"/>
    </row>
    <row r="16" spans="1:8" ht="16" x14ac:dyDescent="0.2">
      <c r="A16" s="29" t="s">
        <v>84</v>
      </c>
      <c r="H16" s="79" t="s">
        <v>86</v>
      </c>
    </row>
    <row r="17" spans="1:1" ht="16" x14ac:dyDescent="0.2">
      <c r="A17" s="29" t="s">
        <v>85</v>
      </c>
    </row>
    <row r="19" spans="1:1" x14ac:dyDescent="0.15">
      <c r="A19" s="78"/>
    </row>
  </sheetData>
  <hyperlinks>
    <hyperlink ref="A16" r:id="rId1" xr:uid="{4E16E5E2-3050-5740-AC23-3ED7F2AE5878}"/>
    <hyperlink ref="A17" r:id="rId2" xr:uid="{CC1B7DBC-5451-1C46-8A23-5C3D03106108}"/>
    <hyperlink ref="H16" r:id="rId3" xr:uid="{27B63955-EC60-5847-AEF0-65D62146A89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C848-B974-7F4C-967B-4C3D0D56D97C}">
  <dimension ref="A1:G25"/>
  <sheetViews>
    <sheetView zoomScale="140" zoomScaleNormal="140" workbookViewId="0">
      <pane xSplit="1" ySplit="1" topLeftCell="B2" activePane="bottomRight" state="frozen"/>
      <selection activeCell="D18" sqref="D18"/>
      <selection pane="topRight" activeCell="D18" sqref="D18"/>
      <selection pane="bottomLeft" activeCell="D18" sqref="D18"/>
      <selection pane="bottomRight" activeCell="D18" sqref="D18"/>
    </sheetView>
  </sheetViews>
  <sheetFormatPr baseColWidth="10" defaultRowHeight="14" x14ac:dyDescent="0.15"/>
  <cols>
    <col min="1" max="2" width="26.1640625" style="22" customWidth="1"/>
    <col min="3" max="4" width="26.1640625" style="23" customWidth="1"/>
    <col min="5" max="5" width="26.1640625" style="23" hidden="1" customWidth="1"/>
    <col min="6" max="6" width="26.1640625" style="23" customWidth="1"/>
    <col min="7" max="7" width="10.83203125" style="23"/>
    <col min="8" max="16384" width="10.83203125" style="22"/>
  </cols>
  <sheetData>
    <row r="1" spans="1:7" s="21" customFormat="1" ht="15" thickBot="1" x14ac:dyDescent="0.2">
      <c r="A1" s="80" t="s">
        <v>0</v>
      </c>
      <c r="B1" s="81" t="s">
        <v>1</v>
      </c>
      <c r="C1" s="81" t="s">
        <v>30</v>
      </c>
      <c r="D1" s="82" t="s">
        <v>89</v>
      </c>
      <c r="E1" s="83" t="s">
        <v>35</v>
      </c>
      <c r="F1" s="81" t="s">
        <v>38</v>
      </c>
      <c r="G1" s="84" t="s">
        <v>79</v>
      </c>
    </row>
    <row r="2" spans="1:7" x14ac:dyDescent="0.15">
      <c r="A2" s="85" t="s">
        <v>6</v>
      </c>
      <c r="B2" s="4" t="s">
        <v>4</v>
      </c>
      <c r="C2" s="5" t="s">
        <v>21</v>
      </c>
      <c r="D2" s="67" t="s">
        <v>36</v>
      </c>
      <c r="E2" s="7"/>
      <c r="F2" s="68" t="s">
        <v>69</v>
      </c>
      <c r="G2" s="72" t="s">
        <v>80</v>
      </c>
    </row>
    <row r="3" spans="1:7" x14ac:dyDescent="0.15">
      <c r="A3" s="86"/>
      <c r="B3" s="4" t="s">
        <v>5</v>
      </c>
      <c r="C3" s="5" t="s">
        <v>21</v>
      </c>
      <c r="D3" s="6"/>
      <c r="E3" s="7"/>
      <c r="F3" s="68" t="s">
        <v>70</v>
      </c>
      <c r="G3" s="73" t="s">
        <v>80</v>
      </c>
    </row>
    <row r="4" spans="1:7" x14ac:dyDescent="0.15">
      <c r="A4" s="87"/>
      <c r="B4" s="8" t="s">
        <v>3</v>
      </c>
      <c r="C4" s="9" t="s">
        <v>23</v>
      </c>
      <c r="D4" s="10"/>
      <c r="E4" s="11"/>
      <c r="F4" s="69" t="s">
        <v>71</v>
      </c>
      <c r="G4" s="73" t="s">
        <v>80</v>
      </c>
    </row>
    <row r="5" spans="1:7" x14ac:dyDescent="0.15">
      <c r="A5" s="88" t="s">
        <v>7</v>
      </c>
      <c r="B5" s="1" t="s">
        <v>10</v>
      </c>
      <c r="C5" s="2" t="s">
        <v>22</v>
      </c>
      <c r="D5" s="12"/>
      <c r="E5" s="3"/>
      <c r="F5" s="70" t="s">
        <v>81</v>
      </c>
      <c r="G5" s="74" t="s">
        <v>80</v>
      </c>
    </row>
    <row r="6" spans="1:7" x14ac:dyDescent="0.15">
      <c r="A6" s="86"/>
      <c r="B6" s="4" t="s">
        <v>11</v>
      </c>
      <c r="C6" s="5" t="s">
        <v>22</v>
      </c>
      <c r="D6" s="6"/>
      <c r="E6" s="7"/>
      <c r="F6" s="68" t="s">
        <v>82</v>
      </c>
      <c r="G6" s="73" t="s">
        <v>80</v>
      </c>
    </row>
    <row r="7" spans="1:7" x14ac:dyDescent="0.15">
      <c r="A7" s="86"/>
      <c r="B7" s="4" t="s">
        <v>67</v>
      </c>
      <c r="C7" s="5" t="s">
        <v>68</v>
      </c>
      <c r="D7" s="6"/>
      <c r="E7" s="7"/>
      <c r="F7" s="5" t="s">
        <v>78</v>
      </c>
      <c r="G7" s="73" t="s">
        <v>80</v>
      </c>
    </row>
    <row r="8" spans="1:7" x14ac:dyDescent="0.15">
      <c r="A8" s="86"/>
      <c r="B8" s="4" t="s">
        <v>3</v>
      </c>
      <c r="C8" s="5" t="s">
        <v>34</v>
      </c>
      <c r="D8" s="6"/>
      <c r="E8" s="7"/>
      <c r="F8" s="68" t="s">
        <v>71</v>
      </c>
      <c r="G8" s="73" t="s">
        <v>80</v>
      </c>
    </row>
    <row r="9" spans="1:7" x14ac:dyDescent="0.15">
      <c r="A9" s="87"/>
      <c r="B9" s="8" t="s">
        <v>12</v>
      </c>
      <c r="C9" s="9" t="s">
        <v>24</v>
      </c>
      <c r="D9" s="10"/>
      <c r="E9" s="11"/>
      <c r="F9" s="69" t="s">
        <v>72</v>
      </c>
      <c r="G9" s="75" t="s">
        <v>80</v>
      </c>
    </row>
    <row r="10" spans="1:7" x14ac:dyDescent="0.15">
      <c r="A10" s="88" t="s">
        <v>87</v>
      </c>
      <c r="B10" s="1" t="s">
        <v>13</v>
      </c>
      <c r="C10" s="2" t="s">
        <v>33</v>
      </c>
      <c r="D10" s="13" t="s">
        <v>37</v>
      </c>
      <c r="E10" s="3"/>
      <c r="F10" s="70" t="s">
        <v>73</v>
      </c>
      <c r="G10" s="73" t="s">
        <v>80</v>
      </c>
    </row>
    <row r="11" spans="1:7" x14ac:dyDescent="0.15">
      <c r="A11" s="86"/>
      <c r="B11" s="4" t="s">
        <v>14</v>
      </c>
      <c r="C11" s="5" t="s">
        <v>31</v>
      </c>
      <c r="D11" s="14">
        <v>0</v>
      </c>
      <c r="E11" s="15"/>
      <c r="F11" s="68" t="s">
        <v>74</v>
      </c>
      <c r="G11" s="73" t="s">
        <v>83</v>
      </c>
    </row>
    <row r="12" spans="1:7" x14ac:dyDescent="0.15">
      <c r="A12" s="87"/>
      <c r="B12" s="8" t="s">
        <v>88</v>
      </c>
      <c r="C12" s="9" t="s">
        <v>25</v>
      </c>
      <c r="D12" s="16"/>
      <c r="E12" s="11"/>
      <c r="F12" s="69"/>
      <c r="G12" s="73"/>
    </row>
    <row r="13" spans="1:7" x14ac:dyDescent="0.15">
      <c r="A13" s="88" t="s">
        <v>8</v>
      </c>
      <c r="B13" s="1" t="s">
        <v>15</v>
      </c>
      <c r="C13" s="2" t="s">
        <v>26</v>
      </c>
      <c r="D13" s="12"/>
      <c r="E13" s="3"/>
      <c r="F13" s="70" t="s">
        <v>75</v>
      </c>
      <c r="G13" s="74" t="s">
        <v>80</v>
      </c>
    </row>
    <row r="14" spans="1:7" x14ac:dyDescent="0.15">
      <c r="A14" s="86"/>
      <c r="B14" s="4" t="s">
        <v>16</v>
      </c>
      <c r="C14" s="5" t="s">
        <v>27</v>
      </c>
      <c r="D14" s="17" t="s">
        <v>32</v>
      </c>
      <c r="E14" s="7"/>
      <c r="F14" s="68" t="s">
        <v>76</v>
      </c>
      <c r="G14" s="73" t="s">
        <v>80</v>
      </c>
    </row>
    <row r="15" spans="1:7" x14ac:dyDescent="0.15">
      <c r="A15" s="86"/>
      <c r="B15" s="4" t="s">
        <v>18</v>
      </c>
      <c r="C15" s="5" t="s">
        <v>28</v>
      </c>
      <c r="D15" s="17" t="s">
        <v>32</v>
      </c>
      <c r="E15" s="7"/>
      <c r="F15" s="68" t="s">
        <v>77</v>
      </c>
      <c r="G15" s="73" t="s">
        <v>80</v>
      </c>
    </row>
    <row r="16" spans="1:7" x14ac:dyDescent="0.15">
      <c r="A16" s="86"/>
      <c r="B16" s="4" t="s">
        <v>17</v>
      </c>
      <c r="C16" s="5" t="s">
        <v>28</v>
      </c>
      <c r="D16" s="17" t="s">
        <v>32</v>
      </c>
      <c r="E16" s="7"/>
      <c r="F16" s="69" t="s">
        <v>77</v>
      </c>
      <c r="G16" s="75" t="s">
        <v>80</v>
      </c>
    </row>
    <row r="17" spans="1:7" x14ac:dyDescent="0.15">
      <c r="A17" s="88" t="s">
        <v>9</v>
      </c>
      <c r="B17" s="1" t="s">
        <v>19</v>
      </c>
      <c r="C17" s="2" t="s">
        <v>29</v>
      </c>
      <c r="D17" s="12"/>
      <c r="E17" s="3"/>
      <c r="F17" s="70" t="s">
        <v>74</v>
      </c>
      <c r="G17" s="73" t="s">
        <v>83</v>
      </c>
    </row>
    <row r="18" spans="1:7" ht="15" thickBot="1" x14ac:dyDescent="0.2">
      <c r="A18" s="89"/>
      <c r="B18" s="18" t="s">
        <v>20</v>
      </c>
      <c r="C18" s="19" t="s">
        <v>29</v>
      </c>
      <c r="D18" s="77"/>
      <c r="E18" s="20"/>
      <c r="F18" s="71" t="s">
        <v>74</v>
      </c>
      <c r="G18" s="76" t="s">
        <v>83</v>
      </c>
    </row>
    <row r="20" spans="1:7" x14ac:dyDescent="0.15">
      <c r="A20" s="21" t="s">
        <v>44</v>
      </c>
    </row>
    <row r="21" spans="1:7" x14ac:dyDescent="0.15">
      <c r="A21" s="27" t="s">
        <v>41</v>
      </c>
    </row>
    <row r="22" spans="1:7" x14ac:dyDescent="0.15">
      <c r="A22" s="26" t="s">
        <v>42</v>
      </c>
    </row>
    <row r="23" spans="1:7" x14ac:dyDescent="0.15">
      <c r="A23" s="25" t="s">
        <v>39</v>
      </c>
    </row>
    <row r="24" spans="1:7" x14ac:dyDescent="0.15">
      <c r="A24" s="28" t="s">
        <v>43</v>
      </c>
    </row>
    <row r="25" spans="1:7" x14ac:dyDescent="0.15">
      <c r="A25" s="2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Audit 2021 (Feb 2022)</vt:lpstr>
      <vt:lpstr>Roadmap (Jun 2022)</vt:lpstr>
      <vt:lpstr>Audit Info 2021</vt:lpstr>
      <vt:lpstr>Christmas Lights info 2021</vt:lpstr>
      <vt:lpstr>Audit - Jan 2020</vt:lpstr>
      <vt:lpstr>Roadmap - Jan 2020</vt:lpstr>
      <vt:lpstr>'Audit 2021 (Feb 2022)'!Print_Area</vt:lpstr>
      <vt:lpstr>'Audit Info 2021'!Print_Area</vt:lpstr>
      <vt:lpstr>'Christmas Lights info 2021'!Print_Area</vt:lpstr>
      <vt:lpstr>'Roadmap (Jun 2022)'!Print_Area</vt:lpstr>
      <vt:lpstr>'Christmas Lights info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2022-06-07T13:44:32Z</cp:lastPrinted>
  <dcterms:created xsi:type="dcterms:W3CDTF">2019-11-21T22:28:31Z</dcterms:created>
  <dcterms:modified xsi:type="dcterms:W3CDTF">2022-06-08T07:56:06Z</dcterms:modified>
</cp:coreProperties>
</file>